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dministrator\AppData\Local\Temp\iNet\695e37599735311d7f0b05bf\"/>
    </mc:Choice>
  </mc:AlternateContent>
  <xr:revisionPtr revIDLastSave="0" documentId="13_ncr:1_{5BA158BE-9642-4F0C-A5E4-A8F067CFC7E0}" xr6:coauthVersionLast="47" xr6:coauthVersionMax="47" xr10:uidLastSave="{00000000-0000-0000-0000-000000000000}"/>
  <bookViews>
    <workbookView xWindow="-120" yWindow="-120" windowWidth="24240" windowHeight="13140" tabRatio="857" activeTab="4" xr2:uid="{00000000-000D-0000-FFFF-FFFF00000000}"/>
  </bookViews>
  <sheets>
    <sheet name="46" sheetId="5" r:id="rId1"/>
    <sheet name="47" sheetId="18" r:id="rId2"/>
    <sheet name="48" sheetId="6" r:id="rId3"/>
    <sheet name="49" sheetId="9" r:id="rId4"/>
    <sheet name="50" sheetId="81" r:id="rId5"/>
    <sheet name="51" sheetId="87" r:id="rId6"/>
    <sheet name="52" sheetId="83" r:id="rId7"/>
    <sheet name="53" sheetId="75" r:id="rId8"/>
    <sheet name="54" sheetId="80" r:id="rId9"/>
    <sheet name="55" sheetId="46" r:id="rId10"/>
    <sheet name="56" sheetId="53" r:id="rId11"/>
    <sheet name="57" sheetId="86" state="hidden" r:id="rId12"/>
    <sheet name="58" sheetId="84" r:id="rId13"/>
  </sheets>
  <externalReferences>
    <externalReference r:id="rId14"/>
    <externalReference r:id="rId15"/>
    <externalReference r:id="rId16"/>
    <externalReference r:id="rId17"/>
  </externalReferences>
  <definedNames>
    <definedName name="\" hidden="1">#REF!</definedName>
    <definedName name="__\" hidden="1">#REF!</definedName>
    <definedName name="___________________________________________________________________a1" localSheetId="4" hidden="1">{"'Sheet1'!$L$16"}</definedName>
    <definedName name="___________________________________________________________________a1" localSheetId="5" hidden="1">{"'Sheet1'!$L$16"}</definedName>
    <definedName name="___________________________________________________________________a1" localSheetId="7" hidden="1">{"'Sheet1'!$L$16"}</definedName>
    <definedName name="___________________________________________________________________a1" localSheetId="10" hidden="1">{"'Sheet1'!$L$16"}</definedName>
    <definedName name="___________________________________________________________________a1" hidden="1">{"'Sheet1'!$L$16"}</definedName>
    <definedName name="___________________________________________________________________PA3" localSheetId="4" hidden="1">{"'Sheet1'!$L$16"}</definedName>
    <definedName name="___________________________________________________________________PA3" localSheetId="5" hidden="1">{"'Sheet1'!$L$16"}</definedName>
    <definedName name="___________________________________________________________________PA3" localSheetId="7" hidden="1">{"'Sheet1'!$L$16"}</definedName>
    <definedName name="___________________________________________________________________PA3" localSheetId="10" hidden="1">{"'Sheet1'!$L$16"}</definedName>
    <definedName name="___________________________________________________________________PA3" hidden="1">{"'Sheet1'!$L$16"}</definedName>
    <definedName name="_________________________________________________________________a1" localSheetId="4" hidden="1">{"'Sheet1'!$L$16"}</definedName>
    <definedName name="_________________________________________________________________a1" localSheetId="5" hidden="1">{"'Sheet1'!$L$16"}</definedName>
    <definedName name="_________________________________________________________________a1" localSheetId="7" hidden="1">{"'Sheet1'!$L$16"}</definedName>
    <definedName name="_________________________________________________________________a1" localSheetId="10" hidden="1">{"'Sheet1'!$L$16"}</definedName>
    <definedName name="_________________________________________________________________a1" hidden="1">{"'Sheet1'!$L$16"}</definedName>
    <definedName name="_________________________________________________________________PA3" localSheetId="4" hidden="1">{"'Sheet1'!$L$16"}</definedName>
    <definedName name="_________________________________________________________________PA3" localSheetId="5" hidden="1">{"'Sheet1'!$L$16"}</definedName>
    <definedName name="_________________________________________________________________PA3" localSheetId="7" hidden="1">{"'Sheet1'!$L$16"}</definedName>
    <definedName name="_________________________________________________________________PA3" localSheetId="10" hidden="1">{"'Sheet1'!$L$16"}</definedName>
    <definedName name="_________________________________________________________________PA3" hidden="1">{"'Sheet1'!$L$16"}</definedName>
    <definedName name="_______________________________________________________________a1" localSheetId="4" hidden="1">{"'Sheet1'!$L$16"}</definedName>
    <definedName name="_______________________________________________________________a1" localSheetId="5" hidden="1">{"'Sheet1'!$L$16"}</definedName>
    <definedName name="_______________________________________________________________a1" localSheetId="7" hidden="1">{"'Sheet1'!$L$16"}</definedName>
    <definedName name="_______________________________________________________________a1" localSheetId="10" hidden="1">{"'Sheet1'!$L$16"}</definedName>
    <definedName name="_______________________________________________________________a1" hidden="1">{"'Sheet1'!$L$16"}</definedName>
    <definedName name="_______________________________________________________________DT12" localSheetId="4" hidden="1">{"'Sheet1'!$L$16"}</definedName>
    <definedName name="_______________________________________________________________DT12" localSheetId="5" hidden="1">{"'Sheet1'!$L$16"}</definedName>
    <definedName name="_______________________________________________________________DT12" localSheetId="7" hidden="1">{"'Sheet1'!$L$16"}</definedName>
    <definedName name="_______________________________________________________________DT12" localSheetId="10" hidden="1">{"'Sheet1'!$L$16"}</definedName>
    <definedName name="_______________________________________________________________DT12" hidden="1">{"'Sheet1'!$L$16"}</definedName>
    <definedName name="_______________________________________________________________PA3" localSheetId="4" hidden="1">{"'Sheet1'!$L$16"}</definedName>
    <definedName name="_______________________________________________________________PA3" localSheetId="5" hidden="1">{"'Sheet1'!$L$16"}</definedName>
    <definedName name="_______________________________________________________________PA3" localSheetId="7" hidden="1">{"'Sheet1'!$L$16"}</definedName>
    <definedName name="_______________________________________________________________PA3" localSheetId="10" hidden="1">{"'Sheet1'!$L$16"}</definedName>
    <definedName name="_______________________________________________________________PA3" hidden="1">{"'Sheet1'!$L$16"}</definedName>
    <definedName name="_____________________________________________________________a1" localSheetId="4" hidden="1">{"'Sheet1'!$L$16"}</definedName>
    <definedName name="_____________________________________________________________a1" localSheetId="5" hidden="1">{"'Sheet1'!$L$16"}</definedName>
    <definedName name="_____________________________________________________________a1" localSheetId="7" hidden="1">{"'Sheet1'!$L$16"}</definedName>
    <definedName name="_____________________________________________________________a1" localSheetId="10" hidden="1">{"'Sheet1'!$L$16"}</definedName>
    <definedName name="_____________________________________________________________a1" hidden="1">{"'Sheet1'!$L$16"}</definedName>
    <definedName name="_____________________________________________________________DT12" localSheetId="4" hidden="1">{"'Sheet1'!$L$16"}</definedName>
    <definedName name="_____________________________________________________________DT12" localSheetId="5" hidden="1">{"'Sheet1'!$L$16"}</definedName>
    <definedName name="_____________________________________________________________DT12" localSheetId="7" hidden="1">{"'Sheet1'!$L$16"}</definedName>
    <definedName name="_____________________________________________________________DT12" localSheetId="10" hidden="1">{"'Sheet1'!$L$16"}</definedName>
    <definedName name="_____________________________________________________________DT12" hidden="1">{"'Sheet1'!$L$16"}</definedName>
    <definedName name="_____________________________________________________________PA3" localSheetId="4" hidden="1">{"'Sheet1'!$L$16"}</definedName>
    <definedName name="_____________________________________________________________PA3" localSheetId="5" hidden="1">{"'Sheet1'!$L$16"}</definedName>
    <definedName name="_____________________________________________________________PA3" localSheetId="7" hidden="1">{"'Sheet1'!$L$16"}</definedName>
    <definedName name="_____________________________________________________________PA3" localSheetId="10" hidden="1">{"'Sheet1'!$L$16"}</definedName>
    <definedName name="_____________________________________________________________PA3" hidden="1">{"'Sheet1'!$L$16"}</definedName>
    <definedName name="____________________________________________________________DT12" localSheetId="4" hidden="1">{"'Sheet1'!$L$16"}</definedName>
    <definedName name="____________________________________________________________DT12" localSheetId="5" hidden="1">{"'Sheet1'!$L$16"}</definedName>
    <definedName name="____________________________________________________________DT12" localSheetId="7" hidden="1">{"'Sheet1'!$L$16"}</definedName>
    <definedName name="____________________________________________________________DT12" localSheetId="10" hidden="1">{"'Sheet1'!$L$16"}</definedName>
    <definedName name="____________________________________________________________DT12" hidden="1">{"'Sheet1'!$L$16"}</definedName>
    <definedName name="___________________________________________________________a1" localSheetId="4" hidden="1">{"'Sheet1'!$L$16"}</definedName>
    <definedName name="___________________________________________________________a1" localSheetId="5" hidden="1">{"'Sheet1'!$L$16"}</definedName>
    <definedName name="___________________________________________________________a1" localSheetId="7" hidden="1">{"'Sheet1'!$L$16"}</definedName>
    <definedName name="___________________________________________________________a1" localSheetId="10" hidden="1">{"'Sheet1'!$L$16"}</definedName>
    <definedName name="___________________________________________________________a1" hidden="1">{"'Sheet1'!$L$16"}</definedName>
    <definedName name="___________________________________________________________DT12" localSheetId="4" hidden="1">{"'Sheet1'!$L$16"}</definedName>
    <definedName name="___________________________________________________________DT12" localSheetId="5" hidden="1">{"'Sheet1'!$L$16"}</definedName>
    <definedName name="___________________________________________________________DT12" localSheetId="7" hidden="1">{"'Sheet1'!$L$16"}</definedName>
    <definedName name="___________________________________________________________DT12" localSheetId="10" hidden="1">{"'Sheet1'!$L$16"}</definedName>
    <definedName name="___________________________________________________________DT12" hidden="1">{"'Sheet1'!$L$16"}</definedName>
    <definedName name="___________________________________________________________PA3" localSheetId="4" hidden="1">{"'Sheet1'!$L$16"}</definedName>
    <definedName name="___________________________________________________________PA3" localSheetId="5" hidden="1">{"'Sheet1'!$L$16"}</definedName>
    <definedName name="___________________________________________________________PA3" localSheetId="7" hidden="1">{"'Sheet1'!$L$16"}</definedName>
    <definedName name="___________________________________________________________PA3" localSheetId="10" hidden="1">{"'Sheet1'!$L$16"}</definedName>
    <definedName name="___________________________________________________________PA3" hidden="1">{"'Sheet1'!$L$16"}</definedName>
    <definedName name="_________________________________________________________a1" localSheetId="4" hidden="1">{"'Sheet1'!$L$16"}</definedName>
    <definedName name="_________________________________________________________a1" localSheetId="5" hidden="1">{"'Sheet1'!$L$16"}</definedName>
    <definedName name="_________________________________________________________a1" localSheetId="7" hidden="1">{"'Sheet1'!$L$16"}</definedName>
    <definedName name="_________________________________________________________a1" localSheetId="10" hidden="1">{"'Sheet1'!$L$16"}</definedName>
    <definedName name="_________________________________________________________a1" hidden="1">{"'Sheet1'!$L$16"}</definedName>
    <definedName name="_________________________________________________________DT12" localSheetId="4" hidden="1">{"'Sheet1'!$L$16"}</definedName>
    <definedName name="_________________________________________________________DT12" localSheetId="5" hidden="1">{"'Sheet1'!$L$16"}</definedName>
    <definedName name="_________________________________________________________DT12" localSheetId="7" hidden="1">{"'Sheet1'!$L$16"}</definedName>
    <definedName name="_________________________________________________________DT12" localSheetId="10" hidden="1">{"'Sheet1'!$L$16"}</definedName>
    <definedName name="_________________________________________________________DT12" hidden="1">{"'Sheet1'!$L$16"}</definedName>
    <definedName name="_________________________________________________________PA3" localSheetId="4" hidden="1">{"'Sheet1'!$L$16"}</definedName>
    <definedName name="_________________________________________________________PA3" localSheetId="5" hidden="1">{"'Sheet1'!$L$16"}</definedName>
    <definedName name="_________________________________________________________PA3" localSheetId="7" hidden="1">{"'Sheet1'!$L$16"}</definedName>
    <definedName name="_________________________________________________________PA3" localSheetId="10" hidden="1">{"'Sheet1'!$L$16"}</definedName>
    <definedName name="_________________________________________________________PA3" hidden="1">{"'Sheet1'!$L$16"}</definedName>
    <definedName name="________________________________________________________a1" localSheetId="4" hidden="1">{"'Sheet1'!$L$16"}</definedName>
    <definedName name="________________________________________________________a1" localSheetId="5" hidden="1">{"'Sheet1'!$L$16"}</definedName>
    <definedName name="________________________________________________________a1" localSheetId="7" hidden="1">{"'Sheet1'!$L$16"}</definedName>
    <definedName name="________________________________________________________a1" localSheetId="10" hidden="1">{"'Sheet1'!$L$16"}</definedName>
    <definedName name="________________________________________________________a1" hidden="1">{"'Sheet1'!$L$16"}</definedName>
    <definedName name="________________________________________________________DT12" localSheetId="4" hidden="1">{"'Sheet1'!$L$16"}</definedName>
    <definedName name="________________________________________________________DT12" localSheetId="5" hidden="1">{"'Sheet1'!$L$16"}</definedName>
    <definedName name="________________________________________________________DT12" localSheetId="7" hidden="1">{"'Sheet1'!$L$16"}</definedName>
    <definedName name="________________________________________________________DT12" localSheetId="10" hidden="1">{"'Sheet1'!$L$16"}</definedName>
    <definedName name="________________________________________________________DT12" hidden="1">{"'Sheet1'!$L$16"}</definedName>
    <definedName name="________________________________________________________PA3" localSheetId="4" hidden="1">{"'Sheet1'!$L$16"}</definedName>
    <definedName name="________________________________________________________PA3" localSheetId="5" hidden="1">{"'Sheet1'!$L$16"}</definedName>
    <definedName name="________________________________________________________PA3" localSheetId="7" hidden="1">{"'Sheet1'!$L$16"}</definedName>
    <definedName name="________________________________________________________PA3" localSheetId="10" hidden="1">{"'Sheet1'!$L$16"}</definedName>
    <definedName name="________________________________________________________PA3" hidden="1">{"'Sheet1'!$L$16"}</definedName>
    <definedName name="_______________________________________________________DT12" localSheetId="4" hidden="1">{"'Sheet1'!$L$16"}</definedName>
    <definedName name="_______________________________________________________DT12" localSheetId="5" hidden="1">{"'Sheet1'!$L$16"}</definedName>
    <definedName name="_______________________________________________________DT12" localSheetId="7" hidden="1">{"'Sheet1'!$L$16"}</definedName>
    <definedName name="_______________________________________________________DT12" localSheetId="10" hidden="1">{"'Sheet1'!$L$16"}</definedName>
    <definedName name="_______________________________________________________DT12" hidden="1">{"'Sheet1'!$L$16"}</definedName>
    <definedName name="______________________________________________________a1" localSheetId="4" hidden="1">{"'Sheet1'!$L$16"}</definedName>
    <definedName name="______________________________________________________a1" localSheetId="5" hidden="1">{"'Sheet1'!$L$16"}</definedName>
    <definedName name="______________________________________________________a1" localSheetId="7" hidden="1">{"'Sheet1'!$L$16"}</definedName>
    <definedName name="______________________________________________________a1" localSheetId="10" hidden="1">{"'Sheet1'!$L$16"}</definedName>
    <definedName name="______________________________________________________a1" hidden="1">{"'Sheet1'!$L$16"}</definedName>
    <definedName name="______________________________________________________PA3" localSheetId="4" hidden="1">{"'Sheet1'!$L$16"}</definedName>
    <definedName name="______________________________________________________PA3" localSheetId="5" hidden="1">{"'Sheet1'!$L$16"}</definedName>
    <definedName name="______________________________________________________PA3" localSheetId="7" hidden="1">{"'Sheet1'!$L$16"}</definedName>
    <definedName name="______________________________________________________PA3" localSheetId="10" hidden="1">{"'Sheet1'!$L$16"}</definedName>
    <definedName name="______________________________________________________PA3" hidden="1">{"'Sheet1'!$L$16"}</definedName>
    <definedName name="_____________________________________________________a1" localSheetId="4" hidden="1">{"'Sheet1'!$L$16"}</definedName>
    <definedName name="_____________________________________________________a1" localSheetId="5" hidden="1">{"'Sheet1'!$L$16"}</definedName>
    <definedName name="_____________________________________________________a1" localSheetId="7" hidden="1">{"'Sheet1'!$L$16"}</definedName>
    <definedName name="_____________________________________________________a1" localSheetId="10" hidden="1">{"'Sheet1'!$L$16"}</definedName>
    <definedName name="_____________________________________________________a1" hidden="1">{"'Sheet1'!$L$16"}</definedName>
    <definedName name="_____________________________________________________DT12" localSheetId="4" hidden="1">{"'Sheet1'!$L$16"}</definedName>
    <definedName name="_____________________________________________________DT12" localSheetId="5" hidden="1">{"'Sheet1'!$L$16"}</definedName>
    <definedName name="_____________________________________________________DT12" localSheetId="7" hidden="1">{"'Sheet1'!$L$16"}</definedName>
    <definedName name="_____________________________________________________DT12" localSheetId="10" hidden="1">{"'Sheet1'!$L$16"}</definedName>
    <definedName name="_____________________________________________________DT12" hidden="1">{"'Sheet1'!$L$16"}</definedName>
    <definedName name="_____________________________________________________PA3" localSheetId="4" hidden="1">{"'Sheet1'!$L$16"}</definedName>
    <definedName name="_____________________________________________________PA3" localSheetId="5" hidden="1">{"'Sheet1'!$L$16"}</definedName>
    <definedName name="_____________________________________________________PA3" localSheetId="7" hidden="1">{"'Sheet1'!$L$16"}</definedName>
    <definedName name="_____________________________________________________PA3" localSheetId="10" hidden="1">{"'Sheet1'!$L$16"}</definedName>
    <definedName name="_____________________________________________________PA3" hidden="1">{"'Sheet1'!$L$16"}</definedName>
    <definedName name="____________________________________________________a1" localSheetId="4" hidden="1">{"'Sheet1'!$L$16"}</definedName>
    <definedName name="____________________________________________________a1" localSheetId="5" hidden="1">{"'Sheet1'!$L$16"}</definedName>
    <definedName name="____________________________________________________a1" localSheetId="7" hidden="1">{"'Sheet1'!$L$16"}</definedName>
    <definedName name="____________________________________________________a1" localSheetId="10" hidden="1">{"'Sheet1'!$L$16"}</definedName>
    <definedName name="____________________________________________________a1" hidden="1">{"'Sheet1'!$L$16"}</definedName>
    <definedName name="____________________________________________________PA3" localSheetId="4" hidden="1">{"'Sheet1'!$L$16"}</definedName>
    <definedName name="____________________________________________________PA3" localSheetId="5" hidden="1">{"'Sheet1'!$L$16"}</definedName>
    <definedName name="____________________________________________________PA3" localSheetId="7" hidden="1">{"'Sheet1'!$L$16"}</definedName>
    <definedName name="____________________________________________________PA3" localSheetId="10" hidden="1">{"'Sheet1'!$L$16"}</definedName>
    <definedName name="____________________________________________________PA3" hidden="1">{"'Sheet1'!$L$16"}</definedName>
    <definedName name="___________________________________________________a1" localSheetId="4" hidden="1">{"'Sheet1'!$L$16"}</definedName>
    <definedName name="___________________________________________________a1" localSheetId="5" hidden="1">{"'Sheet1'!$L$16"}</definedName>
    <definedName name="___________________________________________________a1" localSheetId="7" hidden="1">{"'Sheet1'!$L$16"}</definedName>
    <definedName name="___________________________________________________a1" localSheetId="10" hidden="1">{"'Sheet1'!$L$16"}</definedName>
    <definedName name="___________________________________________________a1" hidden="1">{"'Sheet1'!$L$16"}</definedName>
    <definedName name="___________________________________________________DT12" localSheetId="4" hidden="1">{"'Sheet1'!$L$16"}</definedName>
    <definedName name="___________________________________________________DT12" localSheetId="5" hidden="1">{"'Sheet1'!$L$16"}</definedName>
    <definedName name="___________________________________________________DT12" localSheetId="7" hidden="1">{"'Sheet1'!$L$16"}</definedName>
    <definedName name="___________________________________________________DT12" localSheetId="10" hidden="1">{"'Sheet1'!$L$16"}</definedName>
    <definedName name="___________________________________________________DT12" hidden="1">{"'Sheet1'!$L$16"}</definedName>
    <definedName name="___________________________________________________PA3" localSheetId="4" hidden="1">{"'Sheet1'!$L$16"}</definedName>
    <definedName name="___________________________________________________PA3" localSheetId="5" hidden="1">{"'Sheet1'!$L$16"}</definedName>
    <definedName name="___________________________________________________PA3" localSheetId="7" hidden="1">{"'Sheet1'!$L$16"}</definedName>
    <definedName name="___________________________________________________PA3" localSheetId="10" hidden="1">{"'Sheet1'!$L$16"}</definedName>
    <definedName name="___________________________________________________PA3" hidden="1">{"'Sheet1'!$L$16"}</definedName>
    <definedName name="__________________________________________________a1" localSheetId="4" hidden="1">{"'Sheet1'!$L$16"}</definedName>
    <definedName name="__________________________________________________a1" localSheetId="5" hidden="1">{"'Sheet1'!$L$16"}</definedName>
    <definedName name="__________________________________________________a1" localSheetId="7" hidden="1">{"'Sheet1'!$L$16"}</definedName>
    <definedName name="__________________________________________________a1" localSheetId="10" hidden="1">{"'Sheet1'!$L$16"}</definedName>
    <definedName name="__________________________________________________a1" hidden="1">{"'Sheet1'!$L$16"}</definedName>
    <definedName name="__________________________________________________DT12" localSheetId="4" hidden="1">{"'Sheet1'!$L$16"}</definedName>
    <definedName name="__________________________________________________DT12" localSheetId="5" hidden="1">{"'Sheet1'!$L$16"}</definedName>
    <definedName name="__________________________________________________DT12" localSheetId="7" hidden="1">{"'Sheet1'!$L$16"}</definedName>
    <definedName name="__________________________________________________DT12" localSheetId="10" hidden="1">{"'Sheet1'!$L$16"}</definedName>
    <definedName name="__________________________________________________DT12" hidden="1">{"'Sheet1'!$L$16"}</definedName>
    <definedName name="__________________________________________________PA3" localSheetId="4" hidden="1">{"'Sheet1'!$L$16"}</definedName>
    <definedName name="__________________________________________________PA3" localSheetId="5" hidden="1">{"'Sheet1'!$L$16"}</definedName>
    <definedName name="__________________________________________________PA3" localSheetId="7" hidden="1">{"'Sheet1'!$L$16"}</definedName>
    <definedName name="__________________________________________________PA3" localSheetId="10" hidden="1">{"'Sheet1'!$L$16"}</definedName>
    <definedName name="__________________________________________________PA3" hidden="1">{"'Sheet1'!$L$16"}</definedName>
    <definedName name="_________________________________________________a1" localSheetId="4" hidden="1">{"'Sheet1'!$L$16"}</definedName>
    <definedName name="_________________________________________________a1" localSheetId="5" hidden="1">{"'Sheet1'!$L$16"}</definedName>
    <definedName name="_________________________________________________a1" localSheetId="7" hidden="1">{"'Sheet1'!$L$16"}</definedName>
    <definedName name="_________________________________________________a1" localSheetId="10" hidden="1">{"'Sheet1'!$L$16"}</definedName>
    <definedName name="_________________________________________________a1" hidden="1">{"'Sheet1'!$L$16"}</definedName>
    <definedName name="_________________________________________________DT12" localSheetId="4" hidden="1">{"'Sheet1'!$L$16"}</definedName>
    <definedName name="_________________________________________________DT12" localSheetId="5" hidden="1">{"'Sheet1'!$L$16"}</definedName>
    <definedName name="_________________________________________________DT12" localSheetId="7" hidden="1">{"'Sheet1'!$L$16"}</definedName>
    <definedName name="_________________________________________________DT12" localSheetId="10" hidden="1">{"'Sheet1'!$L$16"}</definedName>
    <definedName name="_________________________________________________DT12" hidden="1">{"'Sheet1'!$L$16"}</definedName>
    <definedName name="_________________________________________________PA3" localSheetId="4" hidden="1">{"'Sheet1'!$L$16"}</definedName>
    <definedName name="_________________________________________________PA3" localSheetId="5" hidden="1">{"'Sheet1'!$L$16"}</definedName>
    <definedName name="_________________________________________________PA3" localSheetId="7" hidden="1">{"'Sheet1'!$L$16"}</definedName>
    <definedName name="_________________________________________________PA3" localSheetId="10" hidden="1">{"'Sheet1'!$L$16"}</definedName>
    <definedName name="_________________________________________________PA3" hidden="1">{"'Sheet1'!$L$16"}</definedName>
    <definedName name="________________________________________________a1" localSheetId="4" hidden="1">{"'Sheet1'!$L$16"}</definedName>
    <definedName name="________________________________________________a1" localSheetId="5" hidden="1">{"'Sheet1'!$L$16"}</definedName>
    <definedName name="________________________________________________a1" localSheetId="7" hidden="1">{"'Sheet1'!$L$16"}</definedName>
    <definedName name="________________________________________________a1" localSheetId="10" hidden="1">{"'Sheet1'!$L$16"}</definedName>
    <definedName name="________________________________________________a1" hidden="1">{"'Sheet1'!$L$16"}</definedName>
    <definedName name="________________________________________________DT12" localSheetId="4" hidden="1">{"'Sheet1'!$L$16"}</definedName>
    <definedName name="________________________________________________DT12" localSheetId="5" hidden="1">{"'Sheet1'!$L$16"}</definedName>
    <definedName name="________________________________________________DT12" localSheetId="7" hidden="1">{"'Sheet1'!$L$16"}</definedName>
    <definedName name="________________________________________________DT12" localSheetId="10" hidden="1">{"'Sheet1'!$L$16"}</definedName>
    <definedName name="________________________________________________DT12" hidden="1">{"'Sheet1'!$L$16"}</definedName>
    <definedName name="________________________________________________PA3" localSheetId="4" hidden="1">{"'Sheet1'!$L$16"}</definedName>
    <definedName name="________________________________________________PA3" localSheetId="5" hidden="1">{"'Sheet1'!$L$16"}</definedName>
    <definedName name="________________________________________________PA3" localSheetId="7" hidden="1">{"'Sheet1'!$L$16"}</definedName>
    <definedName name="________________________________________________PA3" localSheetId="10" hidden="1">{"'Sheet1'!$L$16"}</definedName>
    <definedName name="________________________________________________PA3" hidden="1">{"'Sheet1'!$L$16"}</definedName>
    <definedName name="_______________________________________________a1" localSheetId="4" hidden="1">{"'Sheet1'!$L$16"}</definedName>
    <definedName name="_______________________________________________a1" localSheetId="5" hidden="1">{"'Sheet1'!$L$16"}</definedName>
    <definedName name="_______________________________________________a1" localSheetId="7" hidden="1">{"'Sheet1'!$L$16"}</definedName>
    <definedName name="_______________________________________________a1" localSheetId="10" hidden="1">{"'Sheet1'!$L$16"}</definedName>
    <definedName name="_______________________________________________a1" hidden="1">{"'Sheet1'!$L$16"}</definedName>
    <definedName name="_______________________________________________DT12" localSheetId="4" hidden="1">{"'Sheet1'!$L$16"}</definedName>
    <definedName name="_______________________________________________DT12" localSheetId="5" hidden="1">{"'Sheet1'!$L$16"}</definedName>
    <definedName name="_______________________________________________DT12" localSheetId="7" hidden="1">{"'Sheet1'!$L$16"}</definedName>
    <definedName name="_______________________________________________DT12" localSheetId="10" hidden="1">{"'Sheet1'!$L$16"}</definedName>
    <definedName name="_______________________________________________DT12" hidden="1">{"'Sheet1'!$L$16"}</definedName>
    <definedName name="_______________________________________________PA3" localSheetId="4" hidden="1">{"'Sheet1'!$L$16"}</definedName>
    <definedName name="_______________________________________________PA3" localSheetId="5" hidden="1">{"'Sheet1'!$L$16"}</definedName>
    <definedName name="_______________________________________________PA3" localSheetId="7" hidden="1">{"'Sheet1'!$L$16"}</definedName>
    <definedName name="_______________________________________________PA3" localSheetId="10" hidden="1">{"'Sheet1'!$L$16"}</definedName>
    <definedName name="_______________________________________________PA3" hidden="1">{"'Sheet1'!$L$16"}</definedName>
    <definedName name="______________________________________________a1" localSheetId="4" hidden="1">{"'Sheet1'!$L$16"}</definedName>
    <definedName name="______________________________________________a1" localSheetId="5" hidden="1">{"'Sheet1'!$L$16"}</definedName>
    <definedName name="______________________________________________a1" localSheetId="7" hidden="1">{"'Sheet1'!$L$16"}</definedName>
    <definedName name="______________________________________________a1" localSheetId="10" hidden="1">{"'Sheet1'!$L$16"}</definedName>
    <definedName name="______________________________________________a1" hidden="1">{"'Sheet1'!$L$16"}</definedName>
    <definedName name="______________________________________________DT12" localSheetId="4" hidden="1">{"'Sheet1'!$L$16"}</definedName>
    <definedName name="______________________________________________DT12" localSheetId="5" hidden="1">{"'Sheet1'!$L$16"}</definedName>
    <definedName name="______________________________________________DT12" localSheetId="7" hidden="1">{"'Sheet1'!$L$16"}</definedName>
    <definedName name="______________________________________________DT12" localSheetId="10" hidden="1">{"'Sheet1'!$L$16"}</definedName>
    <definedName name="______________________________________________DT12" hidden="1">{"'Sheet1'!$L$16"}</definedName>
    <definedName name="______________________________________________PA3" localSheetId="4" hidden="1">{"'Sheet1'!$L$16"}</definedName>
    <definedName name="______________________________________________PA3" localSheetId="5" hidden="1">{"'Sheet1'!$L$16"}</definedName>
    <definedName name="______________________________________________PA3" localSheetId="7" hidden="1">{"'Sheet1'!$L$16"}</definedName>
    <definedName name="______________________________________________PA3" localSheetId="10" hidden="1">{"'Sheet1'!$L$16"}</definedName>
    <definedName name="______________________________________________PA3" hidden="1">{"'Sheet1'!$L$16"}</definedName>
    <definedName name="_____________________________________________a1" localSheetId="4" hidden="1">{"'Sheet1'!$L$16"}</definedName>
    <definedName name="_____________________________________________a1" localSheetId="5" hidden="1">{"'Sheet1'!$L$16"}</definedName>
    <definedName name="_____________________________________________a1" localSheetId="7" hidden="1">{"'Sheet1'!$L$16"}</definedName>
    <definedName name="_____________________________________________a1" localSheetId="10" hidden="1">{"'Sheet1'!$L$16"}</definedName>
    <definedName name="_____________________________________________a1" hidden="1">{"'Sheet1'!$L$16"}</definedName>
    <definedName name="_____________________________________________DT12" localSheetId="4" hidden="1">{"'Sheet1'!$L$16"}</definedName>
    <definedName name="_____________________________________________DT12" localSheetId="5" hidden="1">{"'Sheet1'!$L$16"}</definedName>
    <definedName name="_____________________________________________DT12" localSheetId="7" hidden="1">{"'Sheet1'!$L$16"}</definedName>
    <definedName name="_____________________________________________DT12" localSheetId="10" hidden="1">{"'Sheet1'!$L$16"}</definedName>
    <definedName name="_____________________________________________DT12" hidden="1">{"'Sheet1'!$L$16"}</definedName>
    <definedName name="_____________________________________________PA3" localSheetId="4" hidden="1">{"'Sheet1'!$L$16"}</definedName>
    <definedName name="_____________________________________________PA3" localSheetId="5" hidden="1">{"'Sheet1'!$L$16"}</definedName>
    <definedName name="_____________________________________________PA3" localSheetId="7" hidden="1">{"'Sheet1'!$L$16"}</definedName>
    <definedName name="_____________________________________________PA3" localSheetId="10" hidden="1">{"'Sheet1'!$L$16"}</definedName>
    <definedName name="_____________________________________________PA3" hidden="1">{"'Sheet1'!$L$16"}</definedName>
    <definedName name="____________________________________________a1" localSheetId="4" hidden="1">{"'Sheet1'!$L$16"}</definedName>
    <definedName name="____________________________________________a1" localSheetId="5" hidden="1">{"'Sheet1'!$L$16"}</definedName>
    <definedName name="____________________________________________a1" localSheetId="7" hidden="1">{"'Sheet1'!$L$16"}</definedName>
    <definedName name="____________________________________________a1" localSheetId="10" hidden="1">{"'Sheet1'!$L$16"}</definedName>
    <definedName name="____________________________________________a1" hidden="1">{"'Sheet1'!$L$16"}</definedName>
    <definedName name="____________________________________________DT12" localSheetId="4" hidden="1">{"'Sheet1'!$L$16"}</definedName>
    <definedName name="____________________________________________DT12" localSheetId="5" hidden="1">{"'Sheet1'!$L$16"}</definedName>
    <definedName name="____________________________________________DT12" localSheetId="7" hidden="1">{"'Sheet1'!$L$16"}</definedName>
    <definedName name="____________________________________________DT12" localSheetId="10" hidden="1">{"'Sheet1'!$L$16"}</definedName>
    <definedName name="____________________________________________DT12" hidden="1">{"'Sheet1'!$L$16"}</definedName>
    <definedName name="____________________________________________PA3" localSheetId="4" hidden="1">{"'Sheet1'!$L$16"}</definedName>
    <definedName name="____________________________________________PA3" localSheetId="5" hidden="1">{"'Sheet1'!$L$16"}</definedName>
    <definedName name="____________________________________________PA3" localSheetId="7" hidden="1">{"'Sheet1'!$L$16"}</definedName>
    <definedName name="____________________________________________PA3" localSheetId="10" hidden="1">{"'Sheet1'!$L$16"}</definedName>
    <definedName name="____________________________________________PA3" hidden="1">{"'Sheet1'!$L$16"}</definedName>
    <definedName name="___________________________________________a1" localSheetId="4" hidden="1">{"'Sheet1'!$L$16"}</definedName>
    <definedName name="___________________________________________a1" localSheetId="5" hidden="1">{"'Sheet1'!$L$16"}</definedName>
    <definedName name="___________________________________________a1" localSheetId="7" hidden="1">{"'Sheet1'!$L$16"}</definedName>
    <definedName name="___________________________________________a1" localSheetId="10" hidden="1">{"'Sheet1'!$L$16"}</definedName>
    <definedName name="___________________________________________a1" hidden="1">{"'Sheet1'!$L$16"}</definedName>
    <definedName name="___________________________________________DT12" localSheetId="4" hidden="1">{"'Sheet1'!$L$16"}</definedName>
    <definedName name="___________________________________________DT12" localSheetId="5" hidden="1">{"'Sheet1'!$L$16"}</definedName>
    <definedName name="___________________________________________DT12" localSheetId="7" hidden="1">{"'Sheet1'!$L$16"}</definedName>
    <definedName name="___________________________________________DT12" localSheetId="10" hidden="1">{"'Sheet1'!$L$16"}</definedName>
    <definedName name="___________________________________________DT12" hidden="1">{"'Sheet1'!$L$16"}</definedName>
    <definedName name="___________________________________________PA3" localSheetId="4" hidden="1">{"'Sheet1'!$L$16"}</definedName>
    <definedName name="___________________________________________PA3" localSheetId="5" hidden="1">{"'Sheet1'!$L$16"}</definedName>
    <definedName name="___________________________________________PA3" localSheetId="7" hidden="1">{"'Sheet1'!$L$16"}</definedName>
    <definedName name="___________________________________________PA3" localSheetId="10" hidden="1">{"'Sheet1'!$L$16"}</definedName>
    <definedName name="___________________________________________PA3" hidden="1">{"'Sheet1'!$L$16"}</definedName>
    <definedName name="__________________________________________a1" localSheetId="4" hidden="1">{"'Sheet1'!$L$16"}</definedName>
    <definedName name="__________________________________________a1" localSheetId="5" hidden="1">{"'Sheet1'!$L$16"}</definedName>
    <definedName name="__________________________________________a1" localSheetId="7" hidden="1">{"'Sheet1'!$L$16"}</definedName>
    <definedName name="__________________________________________a1" localSheetId="10" hidden="1">{"'Sheet1'!$L$16"}</definedName>
    <definedName name="__________________________________________a1" hidden="1">{"'Sheet1'!$L$16"}</definedName>
    <definedName name="__________________________________________DT12" localSheetId="4" hidden="1">{"'Sheet1'!$L$16"}</definedName>
    <definedName name="__________________________________________DT12" localSheetId="5" hidden="1">{"'Sheet1'!$L$16"}</definedName>
    <definedName name="__________________________________________DT12" localSheetId="7" hidden="1">{"'Sheet1'!$L$16"}</definedName>
    <definedName name="__________________________________________DT12" localSheetId="10" hidden="1">{"'Sheet1'!$L$16"}</definedName>
    <definedName name="__________________________________________DT12" hidden="1">{"'Sheet1'!$L$16"}</definedName>
    <definedName name="__________________________________________PA3" localSheetId="4" hidden="1">{"'Sheet1'!$L$16"}</definedName>
    <definedName name="__________________________________________PA3" localSheetId="5" hidden="1">{"'Sheet1'!$L$16"}</definedName>
    <definedName name="__________________________________________PA3" localSheetId="7" hidden="1">{"'Sheet1'!$L$16"}</definedName>
    <definedName name="__________________________________________PA3" localSheetId="10" hidden="1">{"'Sheet1'!$L$16"}</definedName>
    <definedName name="__________________________________________PA3" hidden="1">{"'Sheet1'!$L$16"}</definedName>
    <definedName name="_________________________________________a1" localSheetId="4" hidden="1">{"'Sheet1'!$L$16"}</definedName>
    <definedName name="_________________________________________a1" localSheetId="5" hidden="1">{"'Sheet1'!$L$16"}</definedName>
    <definedName name="_________________________________________a1" localSheetId="7" hidden="1">{"'Sheet1'!$L$16"}</definedName>
    <definedName name="_________________________________________a1" localSheetId="10" hidden="1">{"'Sheet1'!$L$16"}</definedName>
    <definedName name="_________________________________________a1" hidden="1">{"'Sheet1'!$L$16"}</definedName>
    <definedName name="_________________________________________DT12" localSheetId="4" hidden="1">{"'Sheet1'!$L$16"}</definedName>
    <definedName name="_________________________________________DT12" localSheetId="5" hidden="1">{"'Sheet1'!$L$16"}</definedName>
    <definedName name="_________________________________________DT12" localSheetId="7" hidden="1">{"'Sheet1'!$L$16"}</definedName>
    <definedName name="_________________________________________DT12" localSheetId="10" hidden="1">{"'Sheet1'!$L$16"}</definedName>
    <definedName name="_________________________________________DT12" hidden="1">{"'Sheet1'!$L$16"}</definedName>
    <definedName name="_________________________________________PA3" localSheetId="4" hidden="1">{"'Sheet1'!$L$16"}</definedName>
    <definedName name="_________________________________________PA3" localSheetId="5" hidden="1">{"'Sheet1'!$L$16"}</definedName>
    <definedName name="_________________________________________PA3" localSheetId="7" hidden="1">{"'Sheet1'!$L$16"}</definedName>
    <definedName name="_________________________________________PA3" localSheetId="10" hidden="1">{"'Sheet1'!$L$16"}</definedName>
    <definedName name="_________________________________________PA3" hidden="1">{"'Sheet1'!$L$16"}</definedName>
    <definedName name="________________________________________a1" localSheetId="4" hidden="1">{"'Sheet1'!$L$16"}</definedName>
    <definedName name="________________________________________a1" localSheetId="5" hidden="1">{"'Sheet1'!$L$16"}</definedName>
    <definedName name="________________________________________a1" localSheetId="7" hidden="1">{"'Sheet1'!$L$16"}</definedName>
    <definedName name="________________________________________a1" localSheetId="10" hidden="1">{"'Sheet1'!$L$16"}</definedName>
    <definedName name="________________________________________a1" hidden="1">{"'Sheet1'!$L$16"}</definedName>
    <definedName name="________________________________________DT12" localSheetId="4" hidden="1">{"'Sheet1'!$L$16"}</definedName>
    <definedName name="________________________________________DT12" localSheetId="5" hidden="1">{"'Sheet1'!$L$16"}</definedName>
    <definedName name="________________________________________DT12" localSheetId="7" hidden="1">{"'Sheet1'!$L$16"}</definedName>
    <definedName name="________________________________________DT12" localSheetId="10" hidden="1">{"'Sheet1'!$L$16"}</definedName>
    <definedName name="________________________________________DT12" hidden="1">{"'Sheet1'!$L$16"}</definedName>
    <definedName name="________________________________________PA3" localSheetId="4" hidden="1">{"'Sheet1'!$L$16"}</definedName>
    <definedName name="________________________________________PA3" localSheetId="5" hidden="1">{"'Sheet1'!$L$16"}</definedName>
    <definedName name="________________________________________PA3" localSheetId="7" hidden="1">{"'Sheet1'!$L$16"}</definedName>
    <definedName name="________________________________________PA3" localSheetId="10" hidden="1">{"'Sheet1'!$L$16"}</definedName>
    <definedName name="________________________________________PA3" hidden="1">{"'Sheet1'!$L$16"}</definedName>
    <definedName name="_______________________________________a1" localSheetId="4" hidden="1">{"'Sheet1'!$L$16"}</definedName>
    <definedName name="_______________________________________a1" localSheetId="5" hidden="1">{"'Sheet1'!$L$16"}</definedName>
    <definedName name="_______________________________________a1" localSheetId="7" hidden="1">{"'Sheet1'!$L$16"}</definedName>
    <definedName name="_______________________________________a1" localSheetId="10" hidden="1">{"'Sheet1'!$L$16"}</definedName>
    <definedName name="_______________________________________a1" hidden="1">{"'Sheet1'!$L$16"}</definedName>
    <definedName name="_______________________________________DT12" localSheetId="4" hidden="1">{"'Sheet1'!$L$16"}</definedName>
    <definedName name="_______________________________________DT12" localSheetId="5" hidden="1">{"'Sheet1'!$L$16"}</definedName>
    <definedName name="_______________________________________DT12" localSheetId="7" hidden="1">{"'Sheet1'!$L$16"}</definedName>
    <definedName name="_______________________________________DT12" localSheetId="10" hidden="1">{"'Sheet1'!$L$16"}</definedName>
    <definedName name="_______________________________________DT12" hidden="1">{"'Sheet1'!$L$16"}</definedName>
    <definedName name="_______________________________________PA3" localSheetId="4" hidden="1">{"'Sheet1'!$L$16"}</definedName>
    <definedName name="_______________________________________PA3" localSheetId="5" hidden="1">{"'Sheet1'!$L$16"}</definedName>
    <definedName name="_______________________________________PA3" localSheetId="7" hidden="1">{"'Sheet1'!$L$16"}</definedName>
    <definedName name="_______________________________________PA3" localSheetId="10" hidden="1">{"'Sheet1'!$L$16"}</definedName>
    <definedName name="_______________________________________PA3" hidden="1">{"'Sheet1'!$L$16"}</definedName>
    <definedName name="______________________________________a1" localSheetId="4" hidden="1">{"'Sheet1'!$L$16"}</definedName>
    <definedName name="______________________________________a1" localSheetId="5" hidden="1">{"'Sheet1'!$L$16"}</definedName>
    <definedName name="______________________________________a1" localSheetId="7" hidden="1">{"'Sheet1'!$L$16"}</definedName>
    <definedName name="______________________________________a1" localSheetId="10" hidden="1">{"'Sheet1'!$L$16"}</definedName>
    <definedName name="______________________________________a1" hidden="1">{"'Sheet1'!$L$16"}</definedName>
    <definedName name="______________________________________DT12" localSheetId="4" hidden="1">{"'Sheet1'!$L$16"}</definedName>
    <definedName name="______________________________________DT12" localSheetId="5" hidden="1">{"'Sheet1'!$L$16"}</definedName>
    <definedName name="______________________________________DT12" localSheetId="7" hidden="1">{"'Sheet1'!$L$16"}</definedName>
    <definedName name="______________________________________DT12" localSheetId="10" hidden="1">{"'Sheet1'!$L$16"}</definedName>
    <definedName name="______________________________________DT12" hidden="1">{"'Sheet1'!$L$16"}</definedName>
    <definedName name="______________________________________PA3" localSheetId="4" hidden="1">{"'Sheet1'!$L$16"}</definedName>
    <definedName name="______________________________________PA3" localSheetId="5" hidden="1">{"'Sheet1'!$L$16"}</definedName>
    <definedName name="______________________________________PA3" localSheetId="7" hidden="1">{"'Sheet1'!$L$16"}</definedName>
    <definedName name="______________________________________PA3" localSheetId="10" hidden="1">{"'Sheet1'!$L$16"}</definedName>
    <definedName name="______________________________________PA3" hidden="1">{"'Sheet1'!$L$16"}</definedName>
    <definedName name="_____________________________________a1" localSheetId="4" hidden="1">{"'Sheet1'!$L$16"}</definedName>
    <definedName name="_____________________________________a1" localSheetId="5" hidden="1">{"'Sheet1'!$L$16"}</definedName>
    <definedName name="_____________________________________a1" localSheetId="7" hidden="1">{"'Sheet1'!$L$16"}</definedName>
    <definedName name="_____________________________________a1" localSheetId="10" hidden="1">{"'Sheet1'!$L$16"}</definedName>
    <definedName name="_____________________________________a1" hidden="1">{"'Sheet1'!$L$16"}</definedName>
    <definedName name="_____________________________________DT12" localSheetId="4" hidden="1">{"'Sheet1'!$L$16"}</definedName>
    <definedName name="_____________________________________DT12" localSheetId="5" hidden="1">{"'Sheet1'!$L$16"}</definedName>
    <definedName name="_____________________________________DT12" localSheetId="7" hidden="1">{"'Sheet1'!$L$16"}</definedName>
    <definedName name="_____________________________________DT12" localSheetId="10" hidden="1">{"'Sheet1'!$L$16"}</definedName>
    <definedName name="_____________________________________DT12" hidden="1">{"'Sheet1'!$L$16"}</definedName>
    <definedName name="_____________________________________PA3" localSheetId="4" hidden="1">{"'Sheet1'!$L$16"}</definedName>
    <definedName name="_____________________________________PA3" localSheetId="5" hidden="1">{"'Sheet1'!$L$16"}</definedName>
    <definedName name="_____________________________________PA3" localSheetId="7" hidden="1">{"'Sheet1'!$L$16"}</definedName>
    <definedName name="_____________________________________PA3" localSheetId="10" hidden="1">{"'Sheet1'!$L$16"}</definedName>
    <definedName name="_____________________________________PA3" hidden="1">{"'Sheet1'!$L$16"}</definedName>
    <definedName name="____________________________________a1" localSheetId="4" hidden="1">{"'Sheet1'!$L$16"}</definedName>
    <definedName name="____________________________________a1" localSheetId="5" hidden="1">{"'Sheet1'!$L$16"}</definedName>
    <definedName name="____________________________________a1" localSheetId="7" hidden="1">{"'Sheet1'!$L$16"}</definedName>
    <definedName name="____________________________________a1" localSheetId="10" hidden="1">{"'Sheet1'!$L$16"}</definedName>
    <definedName name="____________________________________a1" hidden="1">{"'Sheet1'!$L$16"}</definedName>
    <definedName name="____________________________________DT12" localSheetId="4" hidden="1">{"'Sheet1'!$L$16"}</definedName>
    <definedName name="____________________________________DT12" localSheetId="5" hidden="1">{"'Sheet1'!$L$16"}</definedName>
    <definedName name="____________________________________DT12" localSheetId="7" hidden="1">{"'Sheet1'!$L$16"}</definedName>
    <definedName name="____________________________________DT12" localSheetId="10" hidden="1">{"'Sheet1'!$L$16"}</definedName>
    <definedName name="____________________________________DT12" hidden="1">{"'Sheet1'!$L$16"}</definedName>
    <definedName name="____________________________________PA3" localSheetId="4" hidden="1">{"'Sheet1'!$L$16"}</definedName>
    <definedName name="____________________________________PA3" localSheetId="5" hidden="1">{"'Sheet1'!$L$16"}</definedName>
    <definedName name="____________________________________PA3" localSheetId="7" hidden="1">{"'Sheet1'!$L$16"}</definedName>
    <definedName name="____________________________________PA3" localSheetId="10" hidden="1">{"'Sheet1'!$L$16"}</definedName>
    <definedName name="____________________________________PA3" hidden="1">{"'Sheet1'!$L$16"}</definedName>
    <definedName name="___________________________________a1" localSheetId="4" hidden="1">{"'Sheet1'!$L$16"}</definedName>
    <definedName name="___________________________________a1" localSheetId="5" hidden="1">{"'Sheet1'!$L$16"}</definedName>
    <definedName name="___________________________________a1" localSheetId="7" hidden="1">{"'Sheet1'!$L$16"}</definedName>
    <definedName name="___________________________________a1" localSheetId="10" hidden="1">{"'Sheet1'!$L$16"}</definedName>
    <definedName name="___________________________________a1" hidden="1">{"'Sheet1'!$L$16"}</definedName>
    <definedName name="___________________________________DT12" localSheetId="4" hidden="1">{"'Sheet1'!$L$16"}</definedName>
    <definedName name="___________________________________DT12" localSheetId="5" hidden="1">{"'Sheet1'!$L$16"}</definedName>
    <definedName name="___________________________________DT12" localSheetId="7" hidden="1">{"'Sheet1'!$L$16"}</definedName>
    <definedName name="___________________________________DT12" localSheetId="10" hidden="1">{"'Sheet1'!$L$16"}</definedName>
    <definedName name="___________________________________DT12" hidden="1">{"'Sheet1'!$L$16"}</definedName>
    <definedName name="___________________________________PA3" localSheetId="4" hidden="1">{"'Sheet1'!$L$16"}</definedName>
    <definedName name="___________________________________PA3" localSheetId="5" hidden="1">{"'Sheet1'!$L$16"}</definedName>
    <definedName name="___________________________________PA3" localSheetId="7" hidden="1">{"'Sheet1'!$L$16"}</definedName>
    <definedName name="___________________________________PA3" localSheetId="10" hidden="1">{"'Sheet1'!$L$16"}</definedName>
    <definedName name="___________________________________PA3" hidden="1">{"'Sheet1'!$L$16"}</definedName>
    <definedName name="__________________________________a1" localSheetId="4" hidden="1">{"'Sheet1'!$L$16"}</definedName>
    <definedName name="__________________________________a1" localSheetId="5" hidden="1">{"'Sheet1'!$L$16"}</definedName>
    <definedName name="__________________________________a1" localSheetId="7" hidden="1">{"'Sheet1'!$L$16"}</definedName>
    <definedName name="__________________________________a1" localSheetId="10" hidden="1">{"'Sheet1'!$L$16"}</definedName>
    <definedName name="__________________________________a1" hidden="1">{"'Sheet1'!$L$16"}</definedName>
    <definedName name="__________________________________DT12" localSheetId="4" hidden="1">{"'Sheet1'!$L$16"}</definedName>
    <definedName name="__________________________________DT12" localSheetId="5" hidden="1">{"'Sheet1'!$L$16"}</definedName>
    <definedName name="__________________________________DT12" localSheetId="7" hidden="1">{"'Sheet1'!$L$16"}</definedName>
    <definedName name="__________________________________DT12" localSheetId="10" hidden="1">{"'Sheet1'!$L$16"}</definedName>
    <definedName name="__________________________________DT12" hidden="1">{"'Sheet1'!$L$16"}</definedName>
    <definedName name="__________________________________PA3" localSheetId="4" hidden="1">{"'Sheet1'!$L$16"}</definedName>
    <definedName name="__________________________________PA3" localSheetId="5" hidden="1">{"'Sheet1'!$L$16"}</definedName>
    <definedName name="__________________________________PA3" localSheetId="7" hidden="1">{"'Sheet1'!$L$16"}</definedName>
    <definedName name="__________________________________PA3" localSheetId="10" hidden="1">{"'Sheet1'!$L$16"}</definedName>
    <definedName name="__________________________________PA3" hidden="1">{"'Sheet1'!$L$16"}</definedName>
    <definedName name="_________________________________a1" localSheetId="4" hidden="1">{"'Sheet1'!$L$16"}</definedName>
    <definedName name="_________________________________a1" localSheetId="5" hidden="1">{"'Sheet1'!$L$16"}</definedName>
    <definedName name="_________________________________a1" localSheetId="7" hidden="1">{"'Sheet1'!$L$16"}</definedName>
    <definedName name="_________________________________a1" localSheetId="10" hidden="1">{"'Sheet1'!$L$16"}</definedName>
    <definedName name="_________________________________a1" hidden="1">{"'Sheet1'!$L$16"}</definedName>
    <definedName name="_________________________________DT12" localSheetId="4" hidden="1">{"'Sheet1'!$L$16"}</definedName>
    <definedName name="_________________________________DT12" localSheetId="5" hidden="1">{"'Sheet1'!$L$16"}</definedName>
    <definedName name="_________________________________DT12" localSheetId="7" hidden="1">{"'Sheet1'!$L$16"}</definedName>
    <definedName name="_________________________________DT12" localSheetId="10" hidden="1">{"'Sheet1'!$L$16"}</definedName>
    <definedName name="_________________________________DT12" hidden="1">{"'Sheet1'!$L$16"}</definedName>
    <definedName name="_________________________________PA3" localSheetId="4" hidden="1">{"'Sheet1'!$L$16"}</definedName>
    <definedName name="_________________________________PA3" localSheetId="5" hidden="1">{"'Sheet1'!$L$16"}</definedName>
    <definedName name="_________________________________PA3" localSheetId="7" hidden="1">{"'Sheet1'!$L$16"}</definedName>
    <definedName name="_________________________________PA3" localSheetId="10" hidden="1">{"'Sheet1'!$L$16"}</definedName>
    <definedName name="_________________________________PA3" hidden="1">{"'Sheet1'!$L$16"}</definedName>
    <definedName name="________________________________a1" localSheetId="4" hidden="1">{"'Sheet1'!$L$16"}</definedName>
    <definedName name="________________________________a1" localSheetId="5" hidden="1">{"'Sheet1'!$L$16"}</definedName>
    <definedName name="________________________________a1" localSheetId="7" hidden="1">{"'Sheet1'!$L$16"}</definedName>
    <definedName name="________________________________a1" localSheetId="10" hidden="1">{"'Sheet1'!$L$16"}</definedName>
    <definedName name="________________________________a1" hidden="1">{"'Sheet1'!$L$16"}</definedName>
    <definedName name="________________________________DT12" localSheetId="4" hidden="1">{"'Sheet1'!$L$16"}</definedName>
    <definedName name="________________________________DT12" localSheetId="5" hidden="1">{"'Sheet1'!$L$16"}</definedName>
    <definedName name="________________________________DT12" localSheetId="7" hidden="1">{"'Sheet1'!$L$16"}</definedName>
    <definedName name="________________________________DT12" localSheetId="10" hidden="1">{"'Sheet1'!$L$16"}</definedName>
    <definedName name="________________________________DT12" hidden="1">{"'Sheet1'!$L$16"}</definedName>
    <definedName name="________________________________PA3" localSheetId="4" hidden="1">{"'Sheet1'!$L$16"}</definedName>
    <definedName name="________________________________PA3" localSheetId="5" hidden="1">{"'Sheet1'!$L$16"}</definedName>
    <definedName name="________________________________PA3" localSheetId="7" hidden="1">{"'Sheet1'!$L$16"}</definedName>
    <definedName name="________________________________PA3" localSheetId="10" hidden="1">{"'Sheet1'!$L$16"}</definedName>
    <definedName name="________________________________PA3" hidden="1">{"'Sheet1'!$L$16"}</definedName>
    <definedName name="_______________________________a1" localSheetId="4" hidden="1">{"'Sheet1'!$L$16"}</definedName>
    <definedName name="_______________________________a1" localSheetId="5" hidden="1">{"'Sheet1'!$L$16"}</definedName>
    <definedName name="_______________________________a1" localSheetId="7" hidden="1">{"'Sheet1'!$L$16"}</definedName>
    <definedName name="_______________________________a1" localSheetId="10" hidden="1">{"'Sheet1'!$L$16"}</definedName>
    <definedName name="_______________________________a1" hidden="1">{"'Sheet1'!$L$16"}</definedName>
    <definedName name="_______________________________DT12" localSheetId="4" hidden="1">{"'Sheet1'!$L$16"}</definedName>
    <definedName name="_______________________________DT12" localSheetId="5" hidden="1">{"'Sheet1'!$L$16"}</definedName>
    <definedName name="_______________________________DT12" localSheetId="7" hidden="1">{"'Sheet1'!$L$16"}</definedName>
    <definedName name="_______________________________DT12" localSheetId="10" hidden="1">{"'Sheet1'!$L$16"}</definedName>
    <definedName name="_______________________________DT12" hidden="1">{"'Sheet1'!$L$16"}</definedName>
    <definedName name="_______________________________PA3" localSheetId="4" hidden="1">{"'Sheet1'!$L$16"}</definedName>
    <definedName name="_______________________________PA3" localSheetId="5" hidden="1">{"'Sheet1'!$L$16"}</definedName>
    <definedName name="_______________________________PA3" localSheetId="7" hidden="1">{"'Sheet1'!$L$16"}</definedName>
    <definedName name="_______________________________PA3" localSheetId="10" hidden="1">{"'Sheet1'!$L$16"}</definedName>
    <definedName name="_______________________________PA3" hidden="1">{"'Sheet1'!$L$16"}</definedName>
    <definedName name="______________________________a1" localSheetId="4" hidden="1">{"'Sheet1'!$L$16"}</definedName>
    <definedName name="______________________________a1" localSheetId="5" hidden="1">{"'Sheet1'!$L$16"}</definedName>
    <definedName name="______________________________a1" localSheetId="7" hidden="1">{"'Sheet1'!$L$16"}</definedName>
    <definedName name="______________________________a1" localSheetId="10" hidden="1">{"'Sheet1'!$L$16"}</definedName>
    <definedName name="______________________________a1" hidden="1">{"'Sheet1'!$L$16"}</definedName>
    <definedName name="______________________________DT12" localSheetId="4" hidden="1">{"'Sheet1'!$L$16"}</definedName>
    <definedName name="______________________________DT12" localSheetId="5" hidden="1">{"'Sheet1'!$L$16"}</definedName>
    <definedName name="______________________________DT12" localSheetId="7" hidden="1">{"'Sheet1'!$L$16"}</definedName>
    <definedName name="______________________________DT12" localSheetId="10" hidden="1">{"'Sheet1'!$L$16"}</definedName>
    <definedName name="______________________________DT12" hidden="1">{"'Sheet1'!$L$16"}</definedName>
    <definedName name="______________________________PA3" localSheetId="4" hidden="1">{"'Sheet1'!$L$16"}</definedName>
    <definedName name="______________________________PA3" localSheetId="5" hidden="1">{"'Sheet1'!$L$16"}</definedName>
    <definedName name="______________________________PA3" localSheetId="7" hidden="1">{"'Sheet1'!$L$16"}</definedName>
    <definedName name="______________________________PA3" localSheetId="10" hidden="1">{"'Sheet1'!$L$16"}</definedName>
    <definedName name="______________________________PA3" hidden="1">{"'Sheet1'!$L$16"}</definedName>
    <definedName name="_____________________________a1" localSheetId="4" hidden="1">{"'Sheet1'!$L$16"}</definedName>
    <definedName name="_____________________________a1" localSheetId="5" hidden="1">{"'Sheet1'!$L$16"}</definedName>
    <definedName name="_____________________________a1" localSheetId="7" hidden="1">{"'Sheet1'!$L$16"}</definedName>
    <definedName name="_____________________________a1" localSheetId="10" hidden="1">{"'Sheet1'!$L$16"}</definedName>
    <definedName name="_____________________________a1" hidden="1">{"'Sheet1'!$L$16"}</definedName>
    <definedName name="_____________________________DT12" localSheetId="4" hidden="1">{"'Sheet1'!$L$16"}</definedName>
    <definedName name="_____________________________DT12" localSheetId="5" hidden="1">{"'Sheet1'!$L$16"}</definedName>
    <definedName name="_____________________________DT12" localSheetId="7" hidden="1">{"'Sheet1'!$L$16"}</definedName>
    <definedName name="_____________________________DT12" localSheetId="10" hidden="1">{"'Sheet1'!$L$16"}</definedName>
    <definedName name="_____________________________DT12" hidden="1">{"'Sheet1'!$L$16"}</definedName>
    <definedName name="_____________________________PA3" localSheetId="4" hidden="1">{"'Sheet1'!$L$16"}</definedName>
    <definedName name="_____________________________PA3" localSheetId="5" hidden="1">{"'Sheet1'!$L$16"}</definedName>
    <definedName name="_____________________________PA3" localSheetId="7" hidden="1">{"'Sheet1'!$L$16"}</definedName>
    <definedName name="_____________________________PA3" localSheetId="10" hidden="1">{"'Sheet1'!$L$16"}</definedName>
    <definedName name="_____________________________PA3" hidden="1">{"'Sheet1'!$L$16"}</definedName>
    <definedName name="____________________________a1" localSheetId="4" hidden="1">{"'Sheet1'!$L$16"}</definedName>
    <definedName name="____________________________a1" localSheetId="5" hidden="1">{"'Sheet1'!$L$16"}</definedName>
    <definedName name="____________________________a1" localSheetId="7" hidden="1">{"'Sheet1'!$L$16"}</definedName>
    <definedName name="____________________________a1" localSheetId="10" hidden="1">{"'Sheet1'!$L$16"}</definedName>
    <definedName name="____________________________a1" hidden="1">{"'Sheet1'!$L$16"}</definedName>
    <definedName name="____________________________DT12" localSheetId="4" hidden="1">{"'Sheet1'!$L$16"}</definedName>
    <definedName name="____________________________DT12" localSheetId="5" hidden="1">{"'Sheet1'!$L$16"}</definedName>
    <definedName name="____________________________DT12" localSheetId="7" hidden="1">{"'Sheet1'!$L$16"}</definedName>
    <definedName name="____________________________DT12" localSheetId="10" hidden="1">{"'Sheet1'!$L$16"}</definedName>
    <definedName name="____________________________DT12" hidden="1">{"'Sheet1'!$L$16"}</definedName>
    <definedName name="____________________________PA3" localSheetId="4" hidden="1">{"'Sheet1'!$L$16"}</definedName>
    <definedName name="____________________________PA3" localSheetId="5" hidden="1">{"'Sheet1'!$L$16"}</definedName>
    <definedName name="____________________________PA3" localSheetId="7" hidden="1">{"'Sheet1'!$L$16"}</definedName>
    <definedName name="____________________________PA3" localSheetId="10" hidden="1">{"'Sheet1'!$L$16"}</definedName>
    <definedName name="____________________________PA3" hidden="1">{"'Sheet1'!$L$16"}</definedName>
    <definedName name="___________________________a1" localSheetId="4" hidden="1">{"'Sheet1'!$L$16"}</definedName>
    <definedName name="___________________________a1" localSheetId="5" hidden="1">{"'Sheet1'!$L$16"}</definedName>
    <definedName name="___________________________a1" localSheetId="7" hidden="1">{"'Sheet1'!$L$16"}</definedName>
    <definedName name="___________________________a1" localSheetId="10" hidden="1">{"'Sheet1'!$L$16"}</definedName>
    <definedName name="___________________________a1" hidden="1">{"'Sheet1'!$L$16"}</definedName>
    <definedName name="___________________________DT12" localSheetId="4" hidden="1">{"'Sheet1'!$L$16"}</definedName>
    <definedName name="___________________________DT12" localSheetId="5" hidden="1">{"'Sheet1'!$L$16"}</definedName>
    <definedName name="___________________________DT12" localSheetId="7" hidden="1">{"'Sheet1'!$L$16"}</definedName>
    <definedName name="___________________________DT12" localSheetId="10" hidden="1">{"'Sheet1'!$L$16"}</definedName>
    <definedName name="___________________________DT12" hidden="1">{"'Sheet1'!$L$16"}</definedName>
    <definedName name="___________________________PA3" localSheetId="4" hidden="1">{"'Sheet1'!$L$16"}</definedName>
    <definedName name="___________________________PA3" localSheetId="5" hidden="1">{"'Sheet1'!$L$16"}</definedName>
    <definedName name="___________________________PA3" localSheetId="7" hidden="1">{"'Sheet1'!$L$16"}</definedName>
    <definedName name="___________________________PA3" localSheetId="10" hidden="1">{"'Sheet1'!$L$16"}</definedName>
    <definedName name="___________________________PA3" hidden="1">{"'Sheet1'!$L$16"}</definedName>
    <definedName name="__________________________a1" localSheetId="4" hidden="1">{"'Sheet1'!$L$16"}</definedName>
    <definedName name="__________________________a1" localSheetId="5" hidden="1">{"'Sheet1'!$L$16"}</definedName>
    <definedName name="__________________________a1" localSheetId="7" hidden="1">{"'Sheet1'!$L$16"}</definedName>
    <definedName name="__________________________a1" localSheetId="10" hidden="1">{"'Sheet1'!$L$16"}</definedName>
    <definedName name="__________________________a1" hidden="1">{"'Sheet1'!$L$16"}</definedName>
    <definedName name="__________________________DT12" localSheetId="4" hidden="1">{"'Sheet1'!$L$16"}</definedName>
    <definedName name="__________________________DT12" localSheetId="5" hidden="1">{"'Sheet1'!$L$16"}</definedName>
    <definedName name="__________________________DT12" localSheetId="7" hidden="1">{"'Sheet1'!$L$16"}</definedName>
    <definedName name="__________________________DT12" localSheetId="10" hidden="1">{"'Sheet1'!$L$16"}</definedName>
    <definedName name="__________________________DT12" hidden="1">{"'Sheet1'!$L$16"}</definedName>
    <definedName name="__________________________PA3" localSheetId="4" hidden="1">{"'Sheet1'!$L$16"}</definedName>
    <definedName name="__________________________PA3" localSheetId="5" hidden="1">{"'Sheet1'!$L$16"}</definedName>
    <definedName name="__________________________PA3" localSheetId="7" hidden="1">{"'Sheet1'!$L$16"}</definedName>
    <definedName name="__________________________PA3" localSheetId="10" hidden="1">{"'Sheet1'!$L$16"}</definedName>
    <definedName name="__________________________PA3" hidden="1">{"'Sheet1'!$L$16"}</definedName>
    <definedName name="_________________________a1" localSheetId="4" hidden="1">{"'Sheet1'!$L$16"}</definedName>
    <definedName name="_________________________a1" localSheetId="5" hidden="1">{"'Sheet1'!$L$16"}</definedName>
    <definedName name="_________________________a1" localSheetId="7" hidden="1">{"'Sheet1'!$L$16"}</definedName>
    <definedName name="_________________________a1" localSheetId="10" hidden="1">{"'Sheet1'!$L$16"}</definedName>
    <definedName name="_________________________a1" hidden="1">{"'Sheet1'!$L$16"}</definedName>
    <definedName name="_________________________DT12" localSheetId="4" hidden="1">{"'Sheet1'!$L$16"}</definedName>
    <definedName name="_________________________DT12" localSheetId="5" hidden="1">{"'Sheet1'!$L$16"}</definedName>
    <definedName name="_________________________DT12" localSheetId="7" hidden="1">{"'Sheet1'!$L$16"}</definedName>
    <definedName name="_________________________DT12" localSheetId="10" hidden="1">{"'Sheet1'!$L$16"}</definedName>
    <definedName name="_________________________DT12" hidden="1">{"'Sheet1'!$L$16"}</definedName>
    <definedName name="_________________________PA3" localSheetId="4" hidden="1">{"'Sheet1'!$L$16"}</definedName>
    <definedName name="_________________________PA3" localSheetId="5" hidden="1">{"'Sheet1'!$L$16"}</definedName>
    <definedName name="_________________________PA3" localSheetId="7" hidden="1">{"'Sheet1'!$L$16"}</definedName>
    <definedName name="_________________________PA3" localSheetId="10" hidden="1">{"'Sheet1'!$L$16"}</definedName>
    <definedName name="_________________________PA3" hidden="1">{"'Sheet1'!$L$16"}</definedName>
    <definedName name="________________________a1" localSheetId="4" hidden="1">{"'Sheet1'!$L$16"}</definedName>
    <definedName name="________________________a1" localSheetId="5" hidden="1">{"'Sheet1'!$L$16"}</definedName>
    <definedName name="________________________a1" localSheetId="7" hidden="1">{"'Sheet1'!$L$16"}</definedName>
    <definedName name="________________________a1" localSheetId="10" hidden="1">{"'Sheet1'!$L$16"}</definedName>
    <definedName name="________________________a1" hidden="1">{"'Sheet1'!$L$16"}</definedName>
    <definedName name="________________________DT12" localSheetId="4" hidden="1">{"'Sheet1'!$L$16"}</definedName>
    <definedName name="________________________DT12" localSheetId="5" hidden="1">{"'Sheet1'!$L$16"}</definedName>
    <definedName name="________________________DT12" localSheetId="7" hidden="1">{"'Sheet1'!$L$16"}</definedName>
    <definedName name="________________________DT12" localSheetId="10" hidden="1">{"'Sheet1'!$L$16"}</definedName>
    <definedName name="________________________DT12" hidden="1">{"'Sheet1'!$L$16"}</definedName>
    <definedName name="________________________PA3" localSheetId="4" hidden="1">{"'Sheet1'!$L$16"}</definedName>
    <definedName name="________________________PA3" localSheetId="5" hidden="1">{"'Sheet1'!$L$16"}</definedName>
    <definedName name="________________________PA3" localSheetId="7" hidden="1">{"'Sheet1'!$L$16"}</definedName>
    <definedName name="________________________PA3" localSheetId="10" hidden="1">{"'Sheet1'!$L$16"}</definedName>
    <definedName name="________________________PA3" hidden="1">{"'Sheet1'!$L$16"}</definedName>
    <definedName name="_______________________a1" localSheetId="4" hidden="1">{"'Sheet1'!$L$16"}</definedName>
    <definedName name="_______________________a1" localSheetId="5" hidden="1">{"'Sheet1'!$L$16"}</definedName>
    <definedName name="_______________________a1" localSheetId="7" hidden="1">{"'Sheet1'!$L$16"}</definedName>
    <definedName name="_______________________a1" localSheetId="10" hidden="1">{"'Sheet1'!$L$16"}</definedName>
    <definedName name="_______________________a1" hidden="1">{"'Sheet1'!$L$16"}</definedName>
    <definedName name="_______________________DT12" localSheetId="4" hidden="1">{"'Sheet1'!$L$16"}</definedName>
    <definedName name="_______________________DT12" localSheetId="5" hidden="1">{"'Sheet1'!$L$16"}</definedName>
    <definedName name="_______________________DT12" localSheetId="7" hidden="1">{"'Sheet1'!$L$16"}</definedName>
    <definedName name="_______________________DT12" localSheetId="10" hidden="1">{"'Sheet1'!$L$16"}</definedName>
    <definedName name="_______________________DT12" hidden="1">{"'Sheet1'!$L$16"}</definedName>
    <definedName name="_______________________h1" localSheetId="4" hidden="1">{"'Sheet1'!$L$16"}</definedName>
    <definedName name="_______________________h1" localSheetId="5" hidden="1">{"'Sheet1'!$L$16"}</definedName>
    <definedName name="_______________________h1" localSheetId="7" hidden="1">{"'Sheet1'!$L$16"}</definedName>
    <definedName name="_______________________h1" localSheetId="10" hidden="1">{"'Sheet1'!$L$16"}</definedName>
    <definedName name="_______________________h1" hidden="1">{"'Sheet1'!$L$16"}</definedName>
    <definedName name="_______________________h10" localSheetId="4" hidden="1">{#N/A,#N/A,FALSE,"Chi tiÆt"}</definedName>
    <definedName name="_______________________h10" localSheetId="5" hidden="1">{#N/A,#N/A,FALSE,"Chi tiÆt"}</definedName>
    <definedName name="_______________________h10" localSheetId="7" hidden="1">{#N/A,#N/A,FALSE,"Chi tiÆt"}</definedName>
    <definedName name="_______________________h10" localSheetId="10" hidden="1">{#N/A,#N/A,FALSE,"Chi tiÆt"}</definedName>
    <definedName name="_______________________h10" hidden="1">{#N/A,#N/A,FALSE,"Chi tiÆt"}</definedName>
    <definedName name="_______________________h2" localSheetId="4" hidden="1">{"'Sheet1'!$L$16"}</definedName>
    <definedName name="_______________________h2" localSheetId="5" hidden="1">{"'Sheet1'!$L$16"}</definedName>
    <definedName name="_______________________h2" localSheetId="7" hidden="1">{"'Sheet1'!$L$16"}</definedName>
    <definedName name="_______________________h2" localSheetId="10" hidden="1">{"'Sheet1'!$L$16"}</definedName>
    <definedName name="_______________________h2" hidden="1">{"'Sheet1'!$L$16"}</definedName>
    <definedName name="_______________________h3" localSheetId="4" hidden="1">{"'Sheet1'!$L$16"}</definedName>
    <definedName name="_______________________h3" localSheetId="5" hidden="1">{"'Sheet1'!$L$16"}</definedName>
    <definedName name="_______________________h3" localSheetId="7" hidden="1">{"'Sheet1'!$L$16"}</definedName>
    <definedName name="_______________________h3" localSheetId="10" hidden="1">{"'Sheet1'!$L$16"}</definedName>
    <definedName name="_______________________h3" hidden="1">{"'Sheet1'!$L$16"}</definedName>
    <definedName name="_______________________h5" localSheetId="4" hidden="1">{"'Sheet1'!$L$16"}</definedName>
    <definedName name="_______________________h5" localSheetId="5" hidden="1">{"'Sheet1'!$L$16"}</definedName>
    <definedName name="_______________________h5" localSheetId="7" hidden="1">{"'Sheet1'!$L$16"}</definedName>
    <definedName name="_______________________h5" localSheetId="10" hidden="1">{"'Sheet1'!$L$16"}</definedName>
    <definedName name="_______________________h5" hidden="1">{"'Sheet1'!$L$16"}</definedName>
    <definedName name="_______________________h6" localSheetId="4" hidden="1">{"'Sheet1'!$L$16"}</definedName>
    <definedName name="_______________________h6" localSheetId="5" hidden="1">{"'Sheet1'!$L$16"}</definedName>
    <definedName name="_______________________h6" localSheetId="7" hidden="1">{"'Sheet1'!$L$16"}</definedName>
    <definedName name="_______________________h6" localSheetId="10" hidden="1">{"'Sheet1'!$L$16"}</definedName>
    <definedName name="_______________________h6" hidden="1">{"'Sheet1'!$L$16"}</definedName>
    <definedName name="_______________________h7" localSheetId="4" hidden="1">{"'Sheet1'!$L$16"}</definedName>
    <definedName name="_______________________h7" localSheetId="5" hidden="1">{"'Sheet1'!$L$16"}</definedName>
    <definedName name="_______________________h7" localSheetId="7" hidden="1">{"'Sheet1'!$L$16"}</definedName>
    <definedName name="_______________________h7" localSheetId="10" hidden="1">{"'Sheet1'!$L$16"}</definedName>
    <definedName name="_______________________h7" hidden="1">{"'Sheet1'!$L$16"}</definedName>
    <definedName name="_______________________h8" localSheetId="4" hidden="1">{"'Sheet1'!$L$16"}</definedName>
    <definedName name="_______________________h8" localSheetId="5" hidden="1">{"'Sheet1'!$L$16"}</definedName>
    <definedName name="_______________________h8" localSheetId="7" hidden="1">{"'Sheet1'!$L$16"}</definedName>
    <definedName name="_______________________h8" localSheetId="10" hidden="1">{"'Sheet1'!$L$16"}</definedName>
    <definedName name="_______________________h8" hidden="1">{"'Sheet1'!$L$16"}</definedName>
    <definedName name="_______________________h9" localSheetId="4" hidden="1">{"'Sheet1'!$L$16"}</definedName>
    <definedName name="_______________________h9" localSheetId="5" hidden="1">{"'Sheet1'!$L$16"}</definedName>
    <definedName name="_______________________h9" localSheetId="7" hidden="1">{"'Sheet1'!$L$16"}</definedName>
    <definedName name="_______________________h9" localSheetId="10" hidden="1">{"'Sheet1'!$L$16"}</definedName>
    <definedName name="_______________________h9" hidden="1">{"'Sheet1'!$L$16"}</definedName>
    <definedName name="_______________________PA3" localSheetId="4" hidden="1">{"'Sheet1'!$L$16"}</definedName>
    <definedName name="_______________________PA3" localSheetId="5" hidden="1">{"'Sheet1'!$L$16"}</definedName>
    <definedName name="_______________________PA3" localSheetId="7" hidden="1">{"'Sheet1'!$L$16"}</definedName>
    <definedName name="_______________________PA3" localSheetId="10" hidden="1">{"'Sheet1'!$L$16"}</definedName>
    <definedName name="_______________________PA3" hidden="1">{"'Sheet1'!$L$16"}</definedName>
    <definedName name="______________________a1" localSheetId="4" hidden="1">{"'Sheet1'!$L$16"}</definedName>
    <definedName name="______________________a1" localSheetId="5" hidden="1">{"'Sheet1'!$L$16"}</definedName>
    <definedName name="______________________a1" localSheetId="7" hidden="1">{"'Sheet1'!$L$16"}</definedName>
    <definedName name="______________________a1" localSheetId="10" hidden="1">{"'Sheet1'!$L$16"}</definedName>
    <definedName name="______________________a1" hidden="1">{"'Sheet1'!$L$16"}</definedName>
    <definedName name="______________________DT12" localSheetId="4" hidden="1">{"'Sheet1'!$L$16"}</definedName>
    <definedName name="______________________DT12" localSheetId="5" hidden="1">{"'Sheet1'!$L$16"}</definedName>
    <definedName name="______________________DT12" localSheetId="7" hidden="1">{"'Sheet1'!$L$16"}</definedName>
    <definedName name="______________________DT12" localSheetId="10" hidden="1">{"'Sheet1'!$L$16"}</definedName>
    <definedName name="______________________DT12" hidden="1">{"'Sheet1'!$L$16"}</definedName>
    <definedName name="______________________h1" localSheetId="4" hidden="1">{"'TDTGT (theo Dphuong)'!$A$4:$F$75"}</definedName>
    <definedName name="______________________h1" localSheetId="5" hidden="1">{"'TDTGT (theo Dphuong)'!$A$4:$F$75"}</definedName>
    <definedName name="______________________h1" localSheetId="7" hidden="1">{"'TDTGT (theo Dphuong)'!$A$4:$F$75"}</definedName>
    <definedName name="______________________h1" localSheetId="10" hidden="1">{"'TDTGT (theo Dphuong)'!$A$4:$F$75"}</definedName>
    <definedName name="______________________h1" hidden="1">{"'TDTGT (theo Dphuong)'!$A$4:$F$75"}</definedName>
    <definedName name="______________________PA3" localSheetId="4" hidden="1">{"'Sheet1'!$L$16"}</definedName>
    <definedName name="______________________PA3" localSheetId="5" hidden="1">{"'Sheet1'!$L$16"}</definedName>
    <definedName name="______________________PA3" localSheetId="7" hidden="1">{"'Sheet1'!$L$16"}</definedName>
    <definedName name="______________________PA3" localSheetId="10" hidden="1">{"'Sheet1'!$L$16"}</definedName>
    <definedName name="______________________PA3" hidden="1">{"'Sheet1'!$L$16"}</definedName>
    <definedName name="_____________________a1" localSheetId="4" hidden="1">{"'Sheet1'!$L$16"}</definedName>
    <definedName name="_____________________a1" localSheetId="5" hidden="1">{"'Sheet1'!$L$16"}</definedName>
    <definedName name="_____________________a1" localSheetId="7" hidden="1">{"'Sheet1'!$L$16"}</definedName>
    <definedName name="_____________________a1" localSheetId="10" hidden="1">{"'Sheet1'!$L$16"}</definedName>
    <definedName name="_____________________a1" hidden="1">{"'Sheet1'!$L$16"}</definedName>
    <definedName name="_____________________DT12" localSheetId="4" hidden="1">{"'Sheet1'!$L$16"}</definedName>
    <definedName name="_____________________DT12" localSheetId="5" hidden="1">{"'Sheet1'!$L$16"}</definedName>
    <definedName name="_____________________DT12" localSheetId="7" hidden="1">{"'Sheet1'!$L$16"}</definedName>
    <definedName name="_____________________DT12" localSheetId="10" hidden="1">{"'Sheet1'!$L$16"}</definedName>
    <definedName name="_____________________DT12" hidden="1">{"'Sheet1'!$L$16"}</definedName>
    <definedName name="_____________________h1" localSheetId="4" hidden="1">{"'TDTGT (theo Dphuong)'!$A$4:$F$75"}</definedName>
    <definedName name="_____________________h1" localSheetId="5" hidden="1">{"'TDTGT (theo Dphuong)'!$A$4:$F$75"}</definedName>
    <definedName name="_____________________h1" localSheetId="7" hidden="1">{"'TDTGT (theo Dphuong)'!$A$4:$F$75"}</definedName>
    <definedName name="_____________________h1" localSheetId="10" hidden="1">{"'TDTGT (theo Dphuong)'!$A$4:$F$75"}</definedName>
    <definedName name="_____________________h1" hidden="1">{"'TDTGT (theo Dphuong)'!$A$4:$F$75"}</definedName>
    <definedName name="_____________________h10" localSheetId="4" hidden="1">{#N/A,#N/A,FALSE,"Chi tiÆt"}</definedName>
    <definedName name="_____________________h10" localSheetId="5" hidden="1">{#N/A,#N/A,FALSE,"Chi tiÆt"}</definedName>
    <definedName name="_____________________h10" localSheetId="7" hidden="1">{#N/A,#N/A,FALSE,"Chi tiÆt"}</definedName>
    <definedName name="_____________________h10" localSheetId="10" hidden="1">{#N/A,#N/A,FALSE,"Chi tiÆt"}</definedName>
    <definedName name="_____________________h10" hidden="1">{#N/A,#N/A,FALSE,"Chi tiÆt"}</definedName>
    <definedName name="_____________________h2" localSheetId="4" hidden="1">{"'Sheet1'!$L$16"}</definedName>
    <definedName name="_____________________h2" localSheetId="5" hidden="1">{"'Sheet1'!$L$16"}</definedName>
    <definedName name="_____________________h2" localSheetId="7" hidden="1">{"'Sheet1'!$L$16"}</definedName>
    <definedName name="_____________________h2" localSheetId="10" hidden="1">{"'Sheet1'!$L$16"}</definedName>
    <definedName name="_____________________h2" hidden="1">{"'Sheet1'!$L$16"}</definedName>
    <definedName name="_____________________h3" localSheetId="4" hidden="1">{"'Sheet1'!$L$16"}</definedName>
    <definedName name="_____________________h3" localSheetId="5" hidden="1">{"'Sheet1'!$L$16"}</definedName>
    <definedName name="_____________________h3" localSheetId="7" hidden="1">{"'Sheet1'!$L$16"}</definedName>
    <definedName name="_____________________h3" localSheetId="10" hidden="1">{"'Sheet1'!$L$16"}</definedName>
    <definedName name="_____________________h3" hidden="1">{"'Sheet1'!$L$16"}</definedName>
    <definedName name="_____________________h5" localSheetId="4" hidden="1">{"'Sheet1'!$L$16"}</definedName>
    <definedName name="_____________________h5" localSheetId="5" hidden="1">{"'Sheet1'!$L$16"}</definedName>
    <definedName name="_____________________h5" localSheetId="7" hidden="1">{"'Sheet1'!$L$16"}</definedName>
    <definedName name="_____________________h5" localSheetId="10" hidden="1">{"'Sheet1'!$L$16"}</definedName>
    <definedName name="_____________________h5" hidden="1">{"'Sheet1'!$L$16"}</definedName>
    <definedName name="_____________________h6" localSheetId="4" hidden="1">{"'Sheet1'!$L$16"}</definedName>
    <definedName name="_____________________h6" localSheetId="5" hidden="1">{"'Sheet1'!$L$16"}</definedName>
    <definedName name="_____________________h6" localSheetId="7" hidden="1">{"'Sheet1'!$L$16"}</definedName>
    <definedName name="_____________________h6" localSheetId="10" hidden="1">{"'Sheet1'!$L$16"}</definedName>
    <definedName name="_____________________h6" hidden="1">{"'Sheet1'!$L$16"}</definedName>
    <definedName name="_____________________h7" localSheetId="4" hidden="1">{"'Sheet1'!$L$16"}</definedName>
    <definedName name="_____________________h7" localSheetId="5" hidden="1">{"'Sheet1'!$L$16"}</definedName>
    <definedName name="_____________________h7" localSheetId="7" hidden="1">{"'Sheet1'!$L$16"}</definedName>
    <definedName name="_____________________h7" localSheetId="10" hidden="1">{"'Sheet1'!$L$16"}</definedName>
    <definedName name="_____________________h7" hidden="1">{"'Sheet1'!$L$16"}</definedName>
    <definedName name="_____________________h8" localSheetId="4" hidden="1">{"'Sheet1'!$L$16"}</definedName>
    <definedName name="_____________________h8" localSheetId="5" hidden="1">{"'Sheet1'!$L$16"}</definedName>
    <definedName name="_____________________h8" localSheetId="7" hidden="1">{"'Sheet1'!$L$16"}</definedName>
    <definedName name="_____________________h8" localSheetId="10" hidden="1">{"'Sheet1'!$L$16"}</definedName>
    <definedName name="_____________________h8" hidden="1">{"'Sheet1'!$L$16"}</definedName>
    <definedName name="_____________________h9" localSheetId="4" hidden="1">{"'Sheet1'!$L$16"}</definedName>
    <definedName name="_____________________h9" localSheetId="5" hidden="1">{"'Sheet1'!$L$16"}</definedName>
    <definedName name="_____________________h9" localSheetId="7" hidden="1">{"'Sheet1'!$L$16"}</definedName>
    <definedName name="_____________________h9" localSheetId="10" hidden="1">{"'Sheet1'!$L$16"}</definedName>
    <definedName name="_____________________h9" hidden="1">{"'Sheet1'!$L$16"}</definedName>
    <definedName name="_____________________NSO2" localSheetId="4" hidden="1">{"'Sheet1'!$L$16"}</definedName>
    <definedName name="_____________________NSO2" localSheetId="5" hidden="1">{"'Sheet1'!$L$16"}</definedName>
    <definedName name="_____________________NSO2" localSheetId="7" hidden="1">{"'Sheet1'!$L$16"}</definedName>
    <definedName name="_____________________NSO2" localSheetId="10" hidden="1">{"'Sheet1'!$L$16"}</definedName>
    <definedName name="_____________________NSO2" hidden="1">{"'Sheet1'!$L$16"}</definedName>
    <definedName name="_____________________PA3" localSheetId="4" hidden="1">{"'Sheet1'!$L$16"}</definedName>
    <definedName name="_____________________PA3" localSheetId="5" hidden="1">{"'Sheet1'!$L$16"}</definedName>
    <definedName name="_____________________PA3" localSheetId="7" hidden="1">{"'Sheet1'!$L$16"}</definedName>
    <definedName name="_____________________PA3" localSheetId="10" hidden="1">{"'Sheet1'!$L$16"}</definedName>
    <definedName name="_____________________PA3" hidden="1">{"'Sheet1'!$L$16"}</definedName>
    <definedName name="____________________a1" localSheetId="4" hidden="1">{"'Sheet1'!$L$16"}</definedName>
    <definedName name="____________________a1" localSheetId="5" hidden="1">{"'Sheet1'!$L$16"}</definedName>
    <definedName name="____________________a1" localSheetId="7" hidden="1">{"'Sheet1'!$L$16"}</definedName>
    <definedName name="____________________a1" localSheetId="10" hidden="1">{"'Sheet1'!$L$16"}</definedName>
    <definedName name="____________________a1" hidden="1">{"'Sheet1'!$L$16"}</definedName>
    <definedName name="____________________DT12" localSheetId="4" hidden="1">{"'Sheet1'!$L$16"}</definedName>
    <definedName name="____________________DT12" localSheetId="5" hidden="1">{"'Sheet1'!$L$16"}</definedName>
    <definedName name="____________________DT12" localSheetId="7" hidden="1">{"'Sheet1'!$L$16"}</definedName>
    <definedName name="____________________DT12" localSheetId="10" hidden="1">{"'Sheet1'!$L$16"}</definedName>
    <definedName name="____________________DT12" hidden="1">{"'Sheet1'!$L$16"}</definedName>
    <definedName name="____________________h1" localSheetId="4" hidden="1">{"'TDTGT (theo Dphuong)'!$A$4:$F$75"}</definedName>
    <definedName name="____________________h1" localSheetId="5" hidden="1">{"'TDTGT (theo Dphuong)'!$A$4:$F$75"}</definedName>
    <definedName name="____________________h1" localSheetId="7" hidden="1">{"'TDTGT (theo Dphuong)'!$A$4:$F$75"}</definedName>
    <definedName name="____________________h1" localSheetId="10" hidden="1">{"'TDTGT (theo Dphuong)'!$A$4:$F$75"}</definedName>
    <definedName name="____________________h1" hidden="1">{"'TDTGT (theo Dphuong)'!$A$4:$F$75"}</definedName>
    <definedName name="____________________h10" localSheetId="4" hidden="1">{#N/A,#N/A,FALSE,"Chi tiÆt"}</definedName>
    <definedName name="____________________h10" localSheetId="5" hidden="1">{#N/A,#N/A,FALSE,"Chi tiÆt"}</definedName>
    <definedName name="____________________h10" localSheetId="7" hidden="1">{#N/A,#N/A,FALSE,"Chi tiÆt"}</definedName>
    <definedName name="____________________h10" localSheetId="10" hidden="1">{#N/A,#N/A,FALSE,"Chi tiÆt"}</definedName>
    <definedName name="____________________h10" hidden="1">{#N/A,#N/A,FALSE,"Chi tiÆt"}</definedName>
    <definedName name="____________________h2" localSheetId="4" hidden="1">{"'Sheet1'!$L$16"}</definedName>
    <definedName name="____________________h2" localSheetId="5" hidden="1">{"'Sheet1'!$L$16"}</definedName>
    <definedName name="____________________h2" localSheetId="7" hidden="1">{"'Sheet1'!$L$16"}</definedName>
    <definedName name="____________________h2" localSheetId="10" hidden="1">{"'Sheet1'!$L$16"}</definedName>
    <definedName name="____________________h2" hidden="1">{"'Sheet1'!$L$16"}</definedName>
    <definedName name="____________________h3" localSheetId="4" hidden="1">{"'Sheet1'!$L$16"}</definedName>
    <definedName name="____________________h3" localSheetId="5" hidden="1">{"'Sheet1'!$L$16"}</definedName>
    <definedName name="____________________h3" localSheetId="7" hidden="1">{"'Sheet1'!$L$16"}</definedName>
    <definedName name="____________________h3" localSheetId="10" hidden="1">{"'Sheet1'!$L$16"}</definedName>
    <definedName name="____________________h3" hidden="1">{"'Sheet1'!$L$16"}</definedName>
    <definedName name="____________________h5" localSheetId="4" hidden="1">{"'Sheet1'!$L$16"}</definedName>
    <definedName name="____________________h5" localSheetId="5" hidden="1">{"'Sheet1'!$L$16"}</definedName>
    <definedName name="____________________h5" localSheetId="7" hidden="1">{"'Sheet1'!$L$16"}</definedName>
    <definedName name="____________________h5" localSheetId="10" hidden="1">{"'Sheet1'!$L$16"}</definedName>
    <definedName name="____________________h5" hidden="1">{"'Sheet1'!$L$16"}</definedName>
    <definedName name="____________________h6" localSheetId="4" hidden="1">{"'Sheet1'!$L$16"}</definedName>
    <definedName name="____________________h6" localSheetId="5" hidden="1">{"'Sheet1'!$L$16"}</definedName>
    <definedName name="____________________h6" localSheetId="7" hidden="1">{"'Sheet1'!$L$16"}</definedName>
    <definedName name="____________________h6" localSheetId="10" hidden="1">{"'Sheet1'!$L$16"}</definedName>
    <definedName name="____________________h6" hidden="1">{"'Sheet1'!$L$16"}</definedName>
    <definedName name="____________________h7" localSheetId="4" hidden="1">{"'Sheet1'!$L$16"}</definedName>
    <definedName name="____________________h7" localSheetId="5" hidden="1">{"'Sheet1'!$L$16"}</definedName>
    <definedName name="____________________h7" localSheetId="7" hidden="1">{"'Sheet1'!$L$16"}</definedName>
    <definedName name="____________________h7" localSheetId="10" hidden="1">{"'Sheet1'!$L$16"}</definedName>
    <definedName name="____________________h7" hidden="1">{"'Sheet1'!$L$16"}</definedName>
    <definedName name="____________________h8" localSheetId="4" hidden="1">{"'Sheet1'!$L$16"}</definedName>
    <definedName name="____________________h8" localSheetId="5" hidden="1">{"'Sheet1'!$L$16"}</definedName>
    <definedName name="____________________h8" localSheetId="7" hidden="1">{"'Sheet1'!$L$16"}</definedName>
    <definedName name="____________________h8" localSheetId="10" hidden="1">{"'Sheet1'!$L$16"}</definedName>
    <definedName name="____________________h8" hidden="1">{"'Sheet1'!$L$16"}</definedName>
    <definedName name="____________________h9" localSheetId="4" hidden="1">{"'Sheet1'!$L$16"}</definedName>
    <definedName name="____________________h9" localSheetId="5" hidden="1">{"'Sheet1'!$L$16"}</definedName>
    <definedName name="____________________h9" localSheetId="7" hidden="1">{"'Sheet1'!$L$16"}</definedName>
    <definedName name="____________________h9" localSheetId="10" hidden="1">{"'Sheet1'!$L$16"}</definedName>
    <definedName name="____________________h9" hidden="1">{"'Sheet1'!$L$16"}</definedName>
    <definedName name="____________________PA3" localSheetId="4" hidden="1">{"'Sheet1'!$L$16"}</definedName>
    <definedName name="____________________PA3" localSheetId="5" hidden="1">{"'Sheet1'!$L$16"}</definedName>
    <definedName name="____________________PA3" localSheetId="7" hidden="1">{"'Sheet1'!$L$16"}</definedName>
    <definedName name="____________________PA3" localSheetId="10" hidden="1">{"'Sheet1'!$L$16"}</definedName>
    <definedName name="____________________PA3" hidden="1">{"'Sheet1'!$L$16"}</definedName>
    <definedName name="___________________a1" localSheetId="4" hidden="1">{"'Sheet1'!$L$16"}</definedName>
    <definedName name="___________________a1" localSheetId="5" hidden="1">{"'Sheet1'!$L$16"}</definedName>
    <definedName name="___________________a1" localSheetId="7" hidden="1">{"'Sheet1'!$L$16"}</definedName>
    <definedName name="___________________a1" localSheetId="10" hidden="1">{"'Sheet1'!$L$16"}</definedName>
    <definedName name="___________________a1" hidden="1">{"'Sheet1'!$L$16"}</definedName>
    <definedName name="___________________DT12" localSheetId="4" hidden="1">{"'Sheet1'!$L$16"}</definedName>
    <definedName name="___________________DT12" localSheetId="5" hidden="1">{"'Sheet1'!$L$16"}</definedName>
    <definedName name="___________________DT12" localSheetId="7" hidden="1">{"'Sheet1'!$L$16"}</definedName>
    <definedName name="___________________DT12" localSheetId="10" hidden="1">{"'Sheet1'!$L$16"}</definedName>
    <definedName name="___________________DT12" hidden="1">{"'Sheet1'!$L$16"}</definedName>
    <definedName name="___________________h1" localSheetId="4" hidden="1">{"'TDTGT (theo Dphuong)'!$A$4:$F$75"}</definedName>
    <definedName name="___________________h1" localSheetId="5" hidden="1">{"'TDTGT (theo Dphuong)'!$A$4:$F$75"}</definedName>
    <definedName name="___________________h1" localSheetId="7" hidden="1">{"'TDTGT (theo Dphuong)'!$A$4:$F$75"}</definedName>
    <definedName name="___________________h1" localSheetId="10" hidden="1">{"'TDTGT (theo Dphuong)'!$A$4:$F$75"}</definedName>
    <definedName name="___________________h1" hidden="1">{"'TDTGT (theo Dphuong)'!$A$4:$F$75"}</definedName>
    <definedName name="___________________h10" localSheetId="4" hidden="1">{#N/A,#N/A,FALSE,"Chi tiÆt"}</definedName>
    <definedName name="___________________h10" localSheetId="5" hidden="1">{#N/A,#N/A,FALSE,"Chi tiÆt"}</definedName>
    <definedName name="___________________h10" localSheetId="7" hidden="1">{#N/A,#N/A,FALSE,"Chi tiÆt"}</definedName>
    <definedName name="___________________h10" localSheetId="10" hidden="1">{#N/A,#N/A,FALSE,"Chi tiÆt"}</definedName>
    <definedName name="___________________h10" hidden="1">{#N/A,#N/A,FALSE,"Chi tiÆt"}</definedName>
    <definedName name="___________________h2" localSheetId="4" hidden="1">{"'Sheet1'!$L$16"}</definedName>
    <definedName name="___________________h2" localSheetId="5" hidden="1">{"'Sheet1'!$L$16"}</definedName>
    <definedName name="___________________h2" localSheetId="7" hidden="1">{"'Sheet1'!$L$16"}</definedName>
    <definedName name="___________________h2" localSheetId="10" hidden="1">{"'Sheet1'!$L$16"}</definedName>
    <definedName name="___________________h2" hidden="1">{"'Sheet1'!$L$16"}</definedName>
    <definedName name="___________________h3" localSheetId="4" hidden="1">{"'Sheet1'!$L$16"}</definedName>
    <definedName name="___________________h3" localSheetId="5" hidden="1">{"'Sheet1'!$L$16"}</definedName>
    <definedName name="___________________h3" localSheetId="7" hidden="1">{"'Sheet1'!$L$16"}</definedName>
    <definedName name="___________________h3" localSheetId="10" hidden="1">{"'Sheet1'!$L$16"}</definedName>
    <definedName name="___________________h3" hidden="1">{"'Sheet1'!$L$16"}</definedName>
    <definedName name="___________________h5" localSheetId="4" hidden="1">{"'Sheet1'!$L$16"}</definedName>
    <definedName name="___________________h5" localSheetId="5" hidden="1">{"'Sheet1'!$L$16"}</definedName>
    <definedName name="___________________h5" localSheetId="7" hidden="1">{"'Sheet1'!$L$16"}</definedName>
    <definedName name="___________________h5" localSheetId="10" hidden="1">{"'Sheet1'!$L$16"}</definedName>
    <definedName name="___________________h5" hidden="1">{"'Sheet1'!$L$16"}</definedName>
    <definedName name="___________________h6" localSheetId="4" hidden="1">{"'Sheet1'!$L$16"}</definedName>
    <definedName name="___________________h6" localSheetId="5" hidden="1">{"'Sheet1'!$L$16"}</definedName>
    <definedName name="___________________h6" localSheetId="7" hidden="1">{"'Sheet1'!$L$16"}</definedName>
    <definedName name="___________________h6" localSheetId="10" hidden="1">{"'Sheet1'!$L$16"}</definedName>
    <definedName name="___________________h6" hidden="1">{"'Sheet1'!$L$16"}</definedName>
    <definedName name="___________________h7" localSheetId="4" hidden="1">{"'Sheet1'!$L$16"}</definedName>
    <definedName name="___________________h7" localSheetId="5" hidden="1">{"'Sheet1'!$L$16"}</definedName>
    <definedName name="___________________h7" localSheetId="7" hidden="1">{"'Sheet1'!$L$16"}</definedName>
    <definedName name="___________________h7" localSheetId="10" hidden="1">{"'Sheet1'!$L$16"}</definedName>
    <definedName name="___________________h7" hidden="1">{"'Sheet1'!$L$16"}</definedName>
    <definedName name="___________________h8" localSheetId="4" hidden="1">{"'Sheet1'!$L$16"}</definedName>
    <definedName name="___________________h8" localSheetId="5" hidden="1">{"'Sheet1'!$L$16"}</definedName>
    <definedName name="___________________h8" localSheetId="7" hidden="1">{"'Sheet1'!$L$16"}</definedName>
    <definedName name="___________________h8" localSheetId="10" hidden="1">{"'Sheet1'!$L$16"}</definedName>
    <definedName name="___________________h8" hidden="1">{"'Sheet1'!$L$16"}</definedName>
    <definedName name="___________________h9" localSheetId="4" hidden="1">{"'Sheet1'!$L$16"}</definedName>
    <definedName name="___________________h9" localSheetId="5" hidden="1">{"'Sheet1'!$L$16"}</definedName>
    <definedName name="___________________h9" localSheetId="7" hidden="1">{"'Sheet1'!$L$16"}</definedName>
    <definedName name="___________________h9" localSheetId="10" hidden="1">{"'Sheet1'!$L$16"}</definedName>
    <definedName name="___________________h9" hidden="1">{"'Sheet1'!$L$16"}</definedName>
    <definedName name="___________________NSO2" localSheetId="4" hidden="1">{"'Sheet1'!$L$16"}</definedName>
    <definedName name="___________________NSO2" localSheetId="5" hidden="1">{"'Sheet1'!$L$16"}</definedName>
    <definedName name="___________________NSO2" localSheetId="7" hidden="1">{"'Sheet1'!$L$16"}</definedName>
    <definedName name="___________________NSO2" localSheetId="10" hidden="1">{"'Sheet1'!$L$16"}</definedName>
    <definedName name="___________________NSO2" hidden="1">{"'Sheet1'!$L$16"}</definedName>
    <definedName name="___________________PA3" localSheetId="4" hidden="1">{"'Sheet1'!$L$16"}</definedName>
    <definedName name="___________________PA3" localSheetId="5" hidden="1">{"'Sheet1'!$L$16"}</definedName>
    <definedName name="___________________PA3" localSheetId="7" hidden="1">{"'Sheet1'!$L$16"}</definedName>
    <definedName name="___________________PA3" localSheetId="10" hidden="1">{"'Sheet1'!$L$16"}</definedName>
    <definedName name="___________________PA3" hidden="1">{"'Sheet1'!$L$16"}</definedName>
    <definedName name="__________________a1" localSheetId="4" hidden="1">{"'Sheet1'!$L$16"}</definedName>
    <definedName name="__________________a1" localSheetId="5" hidden="1">{"'Sheet1'!$L$16"}</definedName>
    <definedName name="__________________a1" localSheetId="7" hidden="1">{"'Sheet1'!$L$16"}</definedName>
    <definedName name="__________________a1" localSheetId="10" hidden="1">{"'Sheet1'!$L$16"}</definedName>
    <definedName name="__________________a1" hidden="1">{"'Sheet1'!$L$16"}</definedName>
    <definedName name="__________________DT12" localSheetId="4" hidden="1">{"'Sheet1'!$L$16"}</definedName>
    <definedName name="__________________DT12" localSheetId="5" hidden="1">{"'Sheet1'!$L$16"}</definedName>
    <definedName name="__________________DT12" localSheetId="7" hidden="1">{"'Sheet1'!$L$16"}</definedName>
    <definedName name="__________________DT12" localSheetId="10" hidden="1">{"'Sheet1'!$L$16"}</definedName>
    <definedName name="__________________DT12" hidden="1">{"'Sheet1'!$L$16"}</definedName>
    <definedName name="__________________h1" localSheetId="4" hidden="1">{"'TDTGT (theo Dphuong)'!$A$4:$F$75"}</definedName>
    <definedName name="__________________h1" localSheetId="5" hidden="1">{"'TDTGT (theo Dphuong)'!$A$4:$F$75"}</definedName>
    <definedName name="__________________h1" localSheetId="7" hidden="1">{"'TDTGT (theo Dphuong)'!$A$4:$F$75"}</definedName>
    <definedName name="__________________h1" localSheetId="10" hidden="1">{"'TDTGT (theo Dphuong)'!$A$4:$F$75"}</definedName>
    <definedName name="__________________h1" hidden="1">{"'TDTGT (theo Dphuong)'!$A$4:$F$75"}</definedName>
    <definedName name="__________________NSO2" localSheetId="4" hidden="1">{"'Sheet1'!$L$16"}</definedName>
    <definedName name="__________________NSO2" localSheetId="5" hidden="1">{"'Sheet1'!$L$16"}</definedName>
    <definedName name="__________________NSO2" localSheetId="7" hidden="1">{"'Sheet1'!$L$16"}</definedName>
    <definedName name="__________________NSO2" localSheetId="10" hidden="1">{"'Sheet1'!$L$16"}</definedName>
    <definedName name="__________________NSO2" hidden="1">{"'Sheet1'!$L$16"}</definedName>
    <definedName name="__________________PA3" localSheetId="4" hidden="1">{"'Sheet1'!$L$16"}</definedName>
    <definedName name="__________________PA3" localSheetId="5" hidden="1">{"'Sheet1'!$L$16"}</definedName>
    <definedName name="__________________PA3" localSheetId="7" hidden="1">{"'Sheet1'!$L$16"}</definedName>
    <definedName name="__________________PA3" localSheetId="10" hidden="1">{"'Sheet1'!$L$16"}</definedName>
    <definedName name="__________________PA3" hidden="1">{"'Sheet1'!$L$16"}</definedName>
    <definedName name="_________________a1" localSheetId="4" hidden="1">{"'Sheet1'!$L$16"}</definedName>
    <definedName name="_________________a1" localSheetId="5" hidden="1">{"'Sheet1'!$L$16"}</definedName>
    <definedName name="_________________a1" localSheetId="7" hidden="1">{"'Sheet1'!$L$16"}</definedName>
    <definedName name="_________________a1" localSheetId="10" hidden="1">{"'Sheet1'!$L$16"}</definedName>
    <definedName name="_________________a1" hidden="1">{"'Sheet1'!$L$16"}</definedName>
    <definedName name="_________________DT12" localSheetId="4" hidden="1">{"'Sheet1'!$L$16"}</definedName>
    <definedName name="_________________DT12" localSheetId="5" hidden="1">{"'Sheet1'!$L$16"}</definedName>
    <definedName name="_________________DT12" localSheetId="7" hidden="1">{"'Sheet1'!$L$16"}</definedName>
    <definedName name="_________________DT12" localSheetId="10" hidden="1">{"'Sheet1'!$L$16"}</definedName>
    <definedName name="_________________DT12" hidden="1">{"'Sheet1'!$L$16"}</definedName>
    <definedName name="_________________h1" localSheetId="4" hidden="1">{"'TDTGT (theo Dphuong)'!$A$4:$F$75"}</definedName>
    <definedName name="_________________h1" localSheetId="5" hidden="1">{"'TDTGT (theo Dphuong)'!$A$4:$F$75"}</definedName>
    <definedName name="_________________h1" localSheetId="7" hidden="1">{"'TDTGT (theo Dphuong)'!$A$4:$F$75"}</definedName>
    <definedName name="_________________h1" localSheetId="10" hidden="1">{"'TDTGT (theo Dphuong)'!$A$4:$F$75"}</definedName>
    <definedName name="_________________h1" hidden="1">{"'TDTGT (theo Dphuong)'!$A$4:$F$75"}</definedName>
    <definedName name="_________________h10" localSheetId="4" hidden="1">{#N/A,#N/A,FALSE,"Chi tiÆt"}</definedName>
    <definedName name="_________________h10" localSheetId="5" hidden="1">{#N/A,#N/A,FALSE,"Chi tiÆt"}</definedName>
    <definedName name="_________________h10" localSheetId="7" hidden="1">{#N/A,#N/A,FALSE,"Chi tiÆt"}</definedName>
    <definedName name="_________________h10" localSheetId="10" hidden="1">{#N/A,#N/A,FALSE,"Chi tiÆt"}</definedName>
    <definedName name="_________________h10" hidden="1">{#N/A,#N/A,FALSE,"Chi tiÆt"}</definedName>
    <definedName name="_________________h2" localSheetId="4" hidden="1">{"'Sheet1'!$L$16"}</definedName>
    <definedName name="_________________h2" localSheetId="5" hidden="1">{"'Sheet1'!$L$16"}</definedName>
    <definedName name="_________________h2" localSheetId="7" hidden="1">{"'Sheet1'!$L$16"}</definedName>
    <definedName name="_________________h2" localSheetId="10" hidden="1">{"'Sheet1'!$L$16"}</definedName>
    <definedName name="_________________h2" hidden="1">{"'Sheet1'!$L$16"}</definedName>
    <definedName name="_________________h3" localSheetId="4" hidden="1">{"'Sheet1'!$L$16"}</definedName>
    <definedName name="_________________h3" localSheetId="5" hidden="1">{"'Sheet1'!$L$16"}</definedName>
    <definedName name="_________________h3" localSheetId="7" hidden="1">{"'Sheet1'!$L$16"}</definedName>
    <definedName name="_________________h3" localSheetId="10" hidden="1">{"'Sheet1'!$L$16"}</definedName>
    <definedName name="_________________h3" hidden="1">{"'Sheet1'!$L$16"}</definedName>
    <definedName name="_________________h5" localSheetId="4" hidden="1">{"'Sheet1'!$L$16"}</definedName>
    <definedName name="_________________h5" localSheetId="5" hidden="1">{"'Sheet1'!$L$16"}</definedName>
    <definedName name="_________________h5" localSheetId="7" hidden="1">{"'Sheet1'!$L$16"}</definedName>
    <definedName name="_________________h5" localSheetId="10" hidden="1">{"'Sheet1'!$L$16"}</definedName>
    <definedName name="_________________h5" hidden="1">{"'Sheet1'!$L$16"}</definedName>
    <definedName name="_________________h6" localSheetId="4" hidden="1">{"'Sheet1'!$L$16"}</definedName>
    <definedName name="_________________h6" localSheetId="5" hidden="1">{"'Sheet1'!$L$16"}</definedName>
    <definedName name="_________________h6" localSheetId="7" hidden="1">{"'Sheet1'!$L$16"}</definedName>
    <definedName name="_________________h6" localSheetId="10" hidden="1">{"'Sheet1'!$L$16"}</definedName>
    <definedName name="_________________h6" hidden="1">{"'Sheet1'!$L$16"}</definedName>
    <definedName name="_________________h7" localSheetId="4" hidden="1">{"'Sheet1'!$L$16"}</definedName>
    <definedName name="_________________h7" localSheetId="5" hidden="1">{"'Sheet1'!$L$16"}</definedName>
    <definedName name="_________________h7" localSheetId="7" hidden="1">{"'Sheet1'!$L$16"}</definedName>
    <definedName name="_________________h7" localSheetId="10" hidden="1">{"'Sheet1'!$L$16"}</definedName>
    <definedName name="_________________h7" hidden="1">{"'Sheet1'!$L$16"}</definedName>
    <definedName name="_________________h8" localSheetId="4" hidden="1">{"'Sheet1'!$L$16"}</definedName>
    <definedName name="_________________h8" localSheetId="5" hidden="1">{"'Sheet1'!$L$16"}</definedName>
    <definedName name="_________________h8" localSheetId="7" hidden="1">{"'Sheet1'!$L$16"}</definedName>
    <definedName name="_________________h8" localSheetId="10" hidden="1">{"'Sheet1'!$L$16"}</definedName>
    <definedName name="_________________h8" hidden="1">{"'Sheet1'!$L$16"}</definedName>
    <definedName name="_________________h9" localSheetId="4" hidden="1">{"'Sheet1'!$L$16"}</definedName>
    <definedName name="_________________h9" localSheetId="5" hidden="1">{"'Sheet1'!$L$16"}</definedName>
    <definedName name="_________________h9" localSheetId="7" hidden="1">{"'Sheet1'!$L$16"}</definedName>
    <definedName name="_________________h9" localSheetId="10" hidden="1">{"'Sheet1'!$L$16"}</definedName>
    <definedName name="_________________h9" hidden="1">{"'Sheet1'!$L$16"}</definedName>
    <definedName name="_________________NSO2" localSheetId="4" hidden="1">{"'Sheet1'!$L$16"}</definedName>
    <definedName name="_________________NSO2" localSheetId="5" hidden="1">{"'Sheet1'!$L$16"}</definedName>
    <definedName name="_________________NSO2" localSheetId="7" hidden="1">{"'Sheet1'!$L$16"}</definedName>
    <definedName name="_________________NSO2" localSheetId="10" hidden="1">{"'Sheet1'!$L$16"}</definedName>
    <definedName name="_________________NSO2" hidden="1">{"'Sheet1'!$L$16"}</definedName>
    <definedName name="_________________PA3" localSheetId="4" hidden="1">{"'Sheet1'!$L$16"}</definedName>
    <definedName name="_________________PA3" localSheetId="5" hidden="1">{"'Sheet1'!$L$16"}</definedName>
    <definedName name="_________________PA3" localSheetId="7" hidden="1">{"'Sheet1'!$L$16"}</definedName>
    <definedName name="_________________PA3" localSheetId="10" hidden="1">{"'Sheet1'!$L$16"}</definedName>
    <definedName name="_________________PA3" hidden="1">{"'Sheet1'!$L$16"}</definedName>
    <definedName name="________________a1" localSheetId="4" hidden="1">{"'Sheet1'!$L$16"}</definedName>
    <definedName name="________________a1" localSheetId="5" hidden="1">{"'Sheet1'!$L$16"}</definedName>
    <definedName name="________________a1" localSheetId="7" hidden="1">{"'Sheet1'!$L$16"}</definedName>
    <definedName name="________________a1" localSheetId="10" hidden="1">{"'Sheet1'!$L$16"}</definedName>
    <definedName name="________________a1" hidden="1">{"'Sheet1'!$L$16"}</definedName>
    <definedName name="________________DT12" localSheetId="4" hidden="1">{"'Sheet1'!$L$16"}</definedName>
    <definedName name="________________DT12" localSheetId="5" hidden="1">{"'Sheet1'!$L$16"}</definedName>
    <definedName name="________________DT12" localSheetId="7" hidden="1">{"'Sheet1'!$L$16"}</definedName>
    <definedName name="________________DT12" localSheetId="10" hidden="1">{"'Sheet1'!$L$16"}</definedName>
    <definedName name="________________DT12" hidden="1">{"'Sheet1'!$L$16"}</definedName>
    <definedName name="________________h1" localSheetId="4" hidden="1">{"'Sheet1'!$L$16"}</definedName>
    <definedName name="________________h1" localSheetId="5" hidden="1">{"'Sheet1'!$L$16"}</definedName>
    <definedName name="________________h1" localSheetId="7" hidden="1">{"'Sheet1'!$L$16"}</definedName>
    <definedName name="________________h1" localSheetId="10" hidden="1">{"'Sheet1'!$L$16"}</definedName>
    <definedName name="________________h1" hidden="1">{"'Sheet1'!$L$16"}</definedName>
    <definedName name="________________h10" localSheetId="4" hidden="1">{#N/A,#N/A,FALSE,"Chi tiÆt"}</definedName>
    <definedName name="________________h10" localSheetId="5" hidden="1">{#N/A,#N/A,FALSE,"Chi tiÆt"}</definedName>
    <definedName name="________________h10" localSheetId="7" hidden="1">{#N/A,#N/A,FALSE,"Chi tiÆt"}</definedName>
    <definedName name="________________h10" localSheetId="10" hidden="1">{#N/A,#N/A,FALSE,"Chi tiÆt"}</definedName>
    <definedName name="________________h10" hidden="1">{#N/A,#N/A,FALSE,"Chi tiÆt"}</definedName>
    <definedName name="________________h2" localSheetId="4" hidden="1">{"'Sheet1'!$L$16"}</definedName>
    <definedName name="________________h2" localSheetId="5" hidden="1">{"'Sheet1'!$L$16"}</definedName>
    <definedName name="________________h2" localSheetId="7" hidden="1">{"'Sheet1'!$L$16"}</definedName>
    <definedName name="________________h2" localSheetId="10" hidden="1">{"'Sheet1'!$L$16"}</definedName>
    <definedName name="________________h2" hidden="1">{"'Sheet1'!$L$16"}</definedName>
    <definedName name="________________h3" localSheetId="4" hidden="1">{"'Sheet1'!$L$16"}</definedName>
    <definedName name="________________h3" localSheetId="5" hidden="1">{"'Sheet1'!$L$16"}</definedName>
    <definedName name="________________h3" localSheetId="7" hidden="1">{"'Sheet1'!$L$16"}</definedName>
    <definedName name="________________h3" localSheetId="10" hidden="1">{"'Sheet1'!$L$16"}</definedName>
    <definedName name="________________h3" hidden="1">{"'Sheet1'!$L$16"}</definedName>
    <definedName name="________________h5" localSheetId="4" hidden="1">{"'Sheet1'!$L$16"}</definedName>
    <definedName name="________________h5" localSheetId="5" hidden="1">{"'Sheet1'!$L$16"}</definedName>
    <definedName name="________________h5" localSheetId="7" hidden="1">{"'Sheet1'!$L$16"}</definedName>
    <definedName name="________________h5" localSheetId="10" hidden="1">{"'Sheet1'!$L$16"}</definedName>
    <definedName name="________________h5" hidden="1">{"'Sheet1'!$L$16"}</definedName>
    <definedName name="________________h6" localSheetId="4" hidden="1">{"'Sheet1'!$L$16"}</definedName>
    <definedName name="________________h6" localSheetId="5" hidden="1">{"'Sheet1'!$L$16"}</definedName>
    <definedName name="________________h6" localSheetId="7" hidden="1">{"'Sheet1'!$L$16"}</definedName>
    <definedName name="________________h6" localSheetId="10" hidden="1">{"'Sheet1'!$L$16"}</definedName>
    <definedName name="________________h6" hidden="1">{"'Sheet1'!$L$16"}</definedName>
    <definedName name="________________h7" localSheetId="4" hidden="1">{"'Sheet1'!$L$16"}</definedName>
    <definedName name="________________h7" localSheetId="5" hidden="1">{"'Sheet1'!$L$16"}</definedName>
    <definedName name="________________h7" localSheetId="7" hidden="1">{"'Sheet1'!$L$16"}</definedName>
    <definedName name="________________h7" localSheetId="10" hidden="1">{"'Sheet1'!$L$16"}</definedName>
    <definedName name="________________h7" hidden="1">{"'Sheet1'!$L$16"}</definedName>
    <definedName name="________________h8" localSheetId="4" hidden="1">{"'Sheet1'!$L$16"}</definedName>
    <definedName name="________________h8" localSheetId="5" hidden="1">{"'Sheet1'!$L$16"}</definedName>
    <definedName name="________________h8" localSheetId="7" hidden="1">{"'Sheet1'!$L$16"}</definedName>
    <definedName name="________________h8" localSheetId="10" hidden="1">{"'Sheet1'!$L$16"}</definedName>
    <definedName name="________________h8" hidden="1">{"'Sheet1'!$L$16"}</definedName>
    <definedName name="________________h9" localSheetId="4" hidden="1">{"'Sheet1'!$L$16"}</definedName>
    <definedName name="________________h9" localSheetId="5" hidden="1">{"'Sheet1'!$L$16"}</definedName>
    <definedName name="________________h9" localSheetId="7" hidden="1">{"'Sheet1'!$L$16"}</definedName>
    <definedName name="________________h9" localSheetId="10" hidden="1">{"'Sheet1'!$L$16"}</definedName>
    <definedName name="________________h9" hidden="1">{"'Sheet1'!$L$16"}</definedName>
    <definedName name="________________PA3" localSheetId="4" hidden="1">{"'Sheet1'!$L$16"}</definedName>
    <definedName name="________________PA3" localSheetId="5" hidden="1">{"'Sheet1'!$L$16"}</definedName>
    <definedName name="________________PA3" localSheetId="7" hidden="1">{"'Sheet1'!$L$16"}</definedName>
    <definedName name="________________PA3" localSheetId="10" hidden="1">{"'Sheet1'!$L$16"}</definedName>
    <definedName name="________________PA3" hidden="1">{"'Sheet1'!$L$16"}</definedName>
    <definedName name="_______________a1" localSheetId="4" hidden="1">{"'Sheet1'!$L$16"}</definedName>
    <definedName name="_______________a1" localSheetId="5" hidden="1">{"'Sheet1'!$L$16"}</definedName>
    <definedName name="_______________a1" localSheetId="7" hidden="1">{"'Sheet1'!$L$16"}</definedName>
    <definedName name="_______________a1" localSheetId="10" hidden="1">{"'Sheet1'!$L$16"}</definedName>
    <definedName name="_______________a1" hidden="1">{"'Sheet1'!$L$16"}</definedName>
    <definedName name="_______________DT12" localSheetId="4" hidden="1">{"'Sheet1'!$L$16"}</definedName>
    <definedName name="_______________DT12" localSheetId="5" hidden="1">{"'Sheet1'!$L$16"}</definedName>
    <definedName name="_______________DT12" localSheetId="7" hidden="1">{"'Sheet1'!$L$16"}</definedName>
    <definedName name="_______________DT12" localSheetId="10" hidden="1">{"'Sheet1'!$L$16"}</definedName>
    <definedName name="_______________DT12" hidden="1">{"'Sheet1'!$L$16"}</definedName>
    <definedName name="_______________h1" localSheetId="4" hidden="1">{"'Sheet1'!$L$16"}</definedName>
    <definedName name="_______________h1" localSheetId="5" hidden="1">{"'Sheet1'!$L$16"}</definedName>
    <definedName name="_______________h1" localSheetId="7" hidden="1">{"'Sheet1'!$L$16"}</definedName>
    <definedName name="_______________h1" localSheetId="10" hidden="1">{"'Sheet1'!$L$16"}</definedName>
    <definedName name="_______________h1" hidden="1">{"'Sheet1'!$L$16"}</definedName>
    <definedName name="_______________h10" localSheetId="4" hidden="1">{#N/A,#N/A,FALSE,"Chi tiÆt"}</definedName>
    <definedName name="_______________h10" localSheetId="5" hidden="1">{#N/A,#N/A,FALSE,"Chi tiÆt"}</definedName>
    <definedName name="_______________h10" localSheetId="7" hidden="1">{#N/A,#N/A,FALSE,"Chi tiÆt"}</definedName>
    <definedName name="_______________h10" localSheetId="10" hidden="1">{#N/A,#N/A,FALSE,"Chi tiÆt"}</definedName>
    <definedName name="_______________h10" hidden="1">{#N/A,#N/A,FALSE,"Chi tiÆt"}</definedName>
    <definedName name="_______________h2" localSheetId="4" hidden="1">{"'Sheet1'!$L$16"}</definedName>
    <definedName name="_______________h2" localSheetId="5" hidden="1">{"'Sheet1'!$L$16"}</definedName>
    <definedName name="_______________h2" localSheetId="7" hidden="1">{"'Sheet1'!$L$16"}</definedName>
    <definedName name="_______________h2" localSheetId="10" hidden="1">{"'Sheet1'!$L$16"}</definedName>
    <definedName name="_______________h2" hidden="1">{"'Sheet1'!$L$16"}</definedName>
    <definedName name="_______________h3" localSheetId="4" hidden="1">{"'Sheet1'!$L$16"}</definedName>
    <definedName name="_______________h3" localSheetId="5" hidden="1">{"'Sheet1'!$L$16"}</definedName>
    <definedName name="_______________h3" localSheetId="7" hidden="1">{"'Sheet1'!$L$16"}</definedName>
    <definedName name="_______________h3" localSheetId="10" hidden="1">{"'Sheet1'!$L$16"}</definedName>
    <definedName name="_______________h3" hidden="1">{"'Sheet1'!$L$16"}</definedName>
    <definedName name="_______________h5" localSheetId="4" hidden="1">{"'Sheet1'!$L$16"}</definedName>
    <definedName name="_______________h5" localSheetId="5" hidden="1">{"'Sheet1'!$L$16"}</definedName>
    <definedName name="_______________h5" localSheetId="7" hidden="1">{"'Sheet1'!$L$16"}</definedName>
    <definedName name="_______________h5" localSheetId="10" hidden="1">{"'Sheet1'!$L$16"}</definedName>
    <definedName name="_______________h5" hidden="1">{"'Sheet1'!$L$16"}</definedName>
    <definedName name="_______________h6" localSheetId="4" hidden="1">{"'Sheet1'!$L$16"}</definedName>
    <definedName name="_______________h6" localSheetId="5" hidden="1">{"'Sheet1'!$L$16"}</definedName>
    <definedName name="_______________h6" localSheetId="7" hidden="1">{"'Sheet1'!$L$16"}</definedName>
    <definedName name="_______________h6" localSheetId="10" hidden="1">{"'Sheet1'!$L$16"}</definedName>
    <definedName name="_______________h6" hidden="1">{"'Sheet1'!$L$16"}</definedName>
    <definedName name="_______________h7" localSheetId="4" hidden="1">{"'Sheet1'!$L$16"}</definedName>
    <definedName name="_______________h7" localSheetId="5" hidden="1">{"'Sheet1'!$L$16"}</definedName>
    <definedName name="_______________h7" localSheetId="7" hidden="1">{"'Sheet1'!$L$16"}</definedName>
    <definedName name="_______________h7" localSheetId="10" hidden="1">{"'Sheet1'!$L$16"}</definedName>
    <definedName name="_______________h7" hidden="1">{"'Sheet1'!$L$16"}</definedName>
    <definedName name="_______________h8" localSheetId="4" hidden="1">{"'Sheet1'!$L$16"}</definedName>
    <definedName name="_______________h8" localSheetId="5" hidden="1">{"'Sheet1'!$L$16"}</definedName>
    <definedName name="_______________h8" localSheetId="7" hidden="1">{"'Sheet1'!$L$16"}</definedName>
    <definedName name="_______________h8" localSheetId="10" hidden="1">{"'Sheet1'!$L$16"}</definedName>
    <definedName name="_______________h8" hidden="1">{"'Sheet1'!$L$16"}</definedName>
    <definedName name="_______________h9" localSheetId="4" hidden="1">{"'Sheet1'!$L$16"}</definedName>
    <definedName name="_______________h9" localSheetId="5" hidden="1">{"'Sheet1'!$L$16"}</definedName>
    <definedName name="_______________h9" localSheetId="7" hidden="1">{"'Sheet1'!$L$16"}</definedName>
    <definedName name="_______________h9" localSheetId="10" hidden="1">{"'Sheet1'!$L$16"}</definedName>
    <definedName name="_______________h9" hidden="1">{"'Sheet1'!$L$16"}</definedName>
    <definedName name="_______________NSO2" localSheetId="4" hidden="1">{"'Sheet1'!$L$16"}</definedName>
    <definedName name="_______________NSO2" localSheetId="5" hidden="1">{"'Sheet1'!$L$16"}</definedName>
    <definedName name="_______________NSO2" localSheetId="7" hidden="1">{"'Sheet1'!$L$16"}</definedName>
    <definedName name="_______________NSO2" localSheetId="10" hidden="1">{"'Sheet1'!$L$16"}</definedName>
    <definedName name="_______________NSO2" hidden="1">{"'Sheet1'!$L$16"}</definedName>
    <definedName name="_______________PA3" localSheetId="4" hidden="1">{"'Sheet1'!$L$16"}</definedName>
    <definedName name="_______________PA3" localSheetId="5" hidden="1">{"'Sheet1'!$L$16"}</definedName>
    <definedName name="_______________PA3" localSheetId="7" hidden="1">{"'Sheet1'!$L$16"}</definedName>
    <definedName name="_______________PA3" localSheetId="10" hidden="1">{"'Sheet1'!$L$16"}</definedName>
    <definedName name="_______________PA3" hidden="1">{"'Sheet1'!$L$16"}</definedName>
    <definedName name="______________a1" localSheetId="4" hidden="1">{"'Sheet1'!$L$16"}</definedName>
    <definedName name="______________a1" localSheetId="5" hidden="1">{"'Sheet1'!$L$16"}</definedName>
    <definedName name="______________a1" localSheetId="7" hidden="1">{"'Sheet1'!$L$16"}</definedName>
    <definedName name="______________a1" localSheetId="10" hidden="1">{"'Sheet1'!$L$16"}</definedName>
    <definedName name="______________a1" hidden="1">{"'Sheet1'!$L$16"}</definedName>
    <definedName name="______________DT12" localSheetId="4" hidden="1">{"'Sheet1'!$L$16"}</definedName>
    <definedName name="______________DT12" localSheetId="5" hidden="1">{"'Sheet1'!$L$16"}</definedName>
    <definedName name="______________DT12" localSheetId="7" hidden="1">{"'Sheet1'!$L$16"}</definedName>
    <definedName name="______________DT12" localSheetId="10" hidden="1">{"'Sheet1'!$L$16"}</definedName>
    <definedName name="______________DT12" hidden="1">{"'Sheet1'!$L$16"}</definedName>
    <definedName name="______________h1" localSheetId="4" hidden="1">{"'TDTGT (theo Dphuong)'!$A$4:$F$75"}</definedName>
    <definedName name="______________h1" localSheetId="5" hidden="1">{"'TDTGT (theo Dphuong)'!$A$4:$F$75"}</definedName>
    <definedName name="______________h1" localSheetId="7" hidden="1">{"'TDTGT (theo Dphuong)'!$A$4:$F$75"}</definedName>
    <definedName name="______________h1" localSheetId="10" hidden="1">{"'TDTGT (theo Dphuong)'!$A$4:$F$75"}</definedName>
    <definedName name="______________h1" hidden="1">{"'TDTGT (theo Dphuong)'!$A$4:$F$75"}</definedName>
    <definedName name="______________NSO2" localSheetId="4" hidden="1">{"'Sheet1'!$L$16"}</definedName>
    <definedName name="______________NSO2" localSheetId="5" hidden="1">{"'Sheet1'!$L$16"}</definedName>
    <definedName name="______________NSO2" localSheetId="7" hidden="1">{"'Sheet1'!$L$16"}</definedName>
    <definedName name="______________NSO2" localSheetId="10" hidden="1">{"'Sheet1'!$L$16"}</definedName>
    <definedName name="______________NSO2" hidden="1">{"'Sheet1'!$L$16"}</definedName>
    <definedName name="______________PA3" localSheetId="4" hidden="1">{"'Sheet1'!$L$16"}</definedName>
    <definedName name="______________PA3" localSheetId="5" hidden="1">{"'Sheet1'!$L$16"}</definedName>
    <definedName name="______________PA3" localSheetId="7" hidden="1">{"'Sheet1'!$L$16"}</definedName>
    <definedName name="______________PA3" localSheetId="10" hidden="1">{"'Sheet1'!$L$16"}</definedName>
    <definedName name="______________PA3" hidden="1">{"'Sheet1'!$L$16"}</definedName>
    <definedName name="_____________a1" localSheetId="4" hidden="1">{"'Sheet1'!$L$16"}</definedName>
    <definedName name="_____________a1" localSheetId="5" hidden="1">{"'Sheet1'!$L$16"}</definedName>
    <definedName name="_____________a1" localSheetId="7" hidden="1">{"'Sheet1'!$L$16"}</definedName>
    <definedName name="_____________a1" localSheetId="10" hidden="1">{"'Sheet1'!$L$16"}</definedName>
    <definedName name="_____________a1" hidden="1">{"'Sheet1'!$L$16"}</definedName>
    <definedName name="_____________DT12" localSheetId="4" hidden="1">{"'Sheet1'!$L$16"}</definedName>
    <definedName name="_____________DT12" localSheetId="5" hidden="1">{"'Sheet1'!$L$16"}</definedName>
    <definedName name="_____________DT12" localSheetId="7" hidden="1">{"'Sheet1'!$L$16"}</definedName>
    <definedName name="_____________DT12" localSheetId="10" hidden="1">{"'Sheet1'!$L$16"}</definedName>
    <definedName name="_____________DT12" hidden="1">{"'Sheet1'!$L$16"}</definedName>
    <definedName name="_____________h1" localSheetId="4" hidden="1">{"'Sheet1'!$L$16"}</definedName>
    <definedName name="_____________h1" localSheetId="5" hidden="1">{"'Sheet1'!$L$16"}</definedName>
    <definedName name="_____________h1" localSheetId="7" hidden="1">{"'Sheet1'!$L$16"}</definedName>
    <definedName name="_____________h1" localSheetId="10" hidden="1">{"'Sheet1'!$L$16"}</definedName>
    <definedName name="_____________h1" hidden="1">{"'Sheet1'!$L$16"}</definedName>
    <definedName name="_____________h10" localSheetId="4" hidden="1">{#N/A,#N/A,FALSE,"Chi tiÆt"}</definedName>
    <definedName name="_____________h10" localSheetId="5" hidden="1">{#N/A,#N/A,FALSE,"Chi tiÆt"}</definedName>
    <definedName name="_____________h10" localSheetId="7" hidden="1">{#N/A,#N/A,FALSE,"Chi tiÆt"}</definedName>
    <definedName name="_____________h10" localSheetId="10" hidden="1">{#N/A,#N/A,FALSE,"Chi tiÆt"}</definedName>
    <definedName name="_____________h10" hidden="1">{#N/A,#N/A,FALSE,"Chi tiÆt"}</definedName>
    <definedName name="_____________h2" localSheetId="4" hidden="1">{"'Sheet1'!$L$16"}</definedName>
    <definedName name="_____________h2" localSheetId="5" hidden="1">{"'Sheet1'!$L$16"}</definedName>
    <definedName name="_____________h2" localSheetId="7" hidden="1">{"'Sheet1'!$L$16"}</definedName>
    <definedName name="_____________h2" localSheetId="10" hidden="1">{"'Sheet1'!$L$16"}</definedName>
    <definedName name="_____________h2" hidden="1">{"'Sheet1'!$L$16"}</definedName>
    <definedName name="_____________h3" localSheetId="4" hidden="1">{"'Sheet1'!$L$16"}</definedName>
    <definedName name="_____________h3" localSheetId="5" hidden="1">{"'Sheet1'!$L$16"}</definedName>
    <definedName name="_____________h3" localSheetId="7" hidden="1">{"'Sheet1'!$L$16"}</definedName>
    <definedName name="_____________h3" localSheetId="10" hidden="1">{"'Sheet1'!$L$16"}</definedName>
    <definedName name="_____________h3" hidden="1">{"'Sheet1'!$L$16"}</definedName>
    <definedName name="_____________h5" localSheetId="4" hidden="1">{"'Sheet1'!$L$16"}</definedName>
    <definedName name="_____________h5" localSheetId="5" hidden="1">{"'Sheet1'!$L$16"}</definedName>
    <definedName name="_____________h5" localSheetId="7" hidden="1">{"'Sheet1'!$L$16"}</definedName>
    <definedName name="_____________h5" localSheetId="10" hidden="1">{"'Sheet1'!$L$16"}</definedName>
    <definedName name="_____________h5" hidden="1">{"'Sheet1'!$L$16"}</definedName>
    <definedName name="_____________h6" localSheetId="4" hidden="1">{"'Sheet1'!$L$16"}</definedName>
    <definedName name="_____________h6" localSheetId="5" hidden="1">{"'Sheet1'!$L$16"}</definedName>
    <definedName name="_____________h6" localSheetId="7" hidden="1">{"'Sheet1'!$L$16"}</definedName>
    <definedName name="_____________h6" localSheetId="10" hidden="1">{"'Sheet1'!$L$16"}</definedName>
    <definedName name="_____________h6" hidden="1">{"'Sheet1'!$L$16"}</definedName>
    <definedName name="_____________h7" localSheetId="4" hidden="1">{"'Sheet1'!$L$16"}</definedName>
    <definedName name="_____________h7" localSheetId="5" hidden="1">{"'Sheet1'!$L$16"}</definedName>
    <definedName name="_____________h7" localSheetId="7" hidden="1">{"'Sheet1'!$L$16"}</definedName>
    <definedName name="_____________h7" localSheetId="10" hidden="1">{"'Sheet1'!$L$16"}</definedName>
    <definedName name="_____________h7" hidden="1">{"'Sheet1'!$L$16"}</definedName>
    <definedName name="_____________h8" localSheetId="4" hidden="1">{"'Sheet1'!$L$16"}</definedName>
    <definedName name="_____________h8" localSheetId="5" hidden="1">{"'Sheet1'!$L$16"}</definedName>
    <definedName name="_____________h8" localSheetId="7" hidden="1">{"'Sheet1'!$L$16"}</definedName>
    <definedName name="_____________h8" localSheetId="10" hidden="1">{"'Sheet1'!$L$16"}</definedName>
    <definedName name="_____________h8" hidden="1">{"'Sheet1'!$L$16"}</definedName>
    <definedName name="_____________h9" localSheetId="4" hidden="1">{"'Sheet1'!$L$16"}</definedName>
    <definedName name="_____________h9" localSheetId="5" hidden="1">{"'Sheet1'!$L$16"}</definedName>
    <definedName name="_____________h9" localSheetId="7" hidden="1">{"'Sheet1'!$L$16"}</definedName>
    <definedName name="_____________h9" localSheetId="10" hidden="1">{"'Sheet1'!$L$16"}</definedName>
    <definedName name="_____________h9" hidden="1">{"'Sheet1'!$L$16"}</definedName>
    <definedName name="_____________NSO2" localSheetId="4" hidden="1">{"'Sheet1'!$L$16"}</definedName>
    <definedName name="_____________NSO2" localSheetId="5" hidden="1">{"'Sheet1'!$L$16"}</definedName>
    <definedName name="_____________NSO2" localSheetId="7" hidden="1">{"'Sheet1'!$L$16"}</definedName>
    <definedName name="_____________NSO2" localSheetId="10" hidden="1">{"'Sheet1'!$L$16"}</definedName>
    <definedName name="_____________NSO2" hidden="1">{"'Sheet1'!$L$16"}</definedName>
    <definedName name="_____________PA3" localSheetId="4" hidden="1">{"'Sheet1'!$L$16"}</definedName>
    <definedName name="_____________PA3" localSheetId="5" hidden="1">{"'Sheet1'!$L$16"}</definedName>
    <definedName name="_____________PA3" localSheetId="7" hidden="1">{"'Sheet1'!$L$16"}</definedName>
    <definedName name="_____________PA3" localSheetId="10" hidden="1">{"'Sheet1'!$L$16"}</definedName>
    <definedName name="_____________PA3" hidden="1">{"'Sheet1'!$L$16"}</definedName>
    <definedName name="____________a1" localSheetId="4" hidden="1">{"'Sheet1'!$L$16"}</definedName>
    <definedName name="____________a1" localSheetId="5" hidden="1">{"'Sheet1'!$L$16"}</definedName>
    <definedName name="____________a1" localSheetId="7" hidden="1">{"'Sheet1'!$L$16"}</definedName>
    <definedName name="____________a1" localSheetId="10" hidden="1">{"'Sheet1'!$L$16"}</definedName>
    <definedName name="____________a1" hidden="1">{"'Sheet1'!$L$16"}</definedName>
    <definedName name="____________DT12" localSheetId="4" hidden="1">{"'Sheet1'!$L$16"}</definedName>
    <definedName name="____________DT12" localSheetId="5" hidden="1">{"'Sheet1'!$L$16"}</definedName>
    <definedName name="____________DT12" localSheetId="7" hidden="1">{"'Sheet1'!$L$16"}</definedName>
    <definedName name="____________DT12" localSheetId="10" hidden="1">{"'Sheet1'!$L$16"}</definedName>
    <definedName name="____________DT12" hidden="1">{"'Sheet1'!$L$16"}</definedName>
    <definedName name="____________h1" localSheetId="4" hidden="1">{"'TDTGT (theo Dphuong)'!$A$4:$F$75"}</definedName>
    <definedName name="____________h1" localSheetId="5" hidden="1">{"'TDTGT (theo Dphuong)'!$A$4:$F$75"}</definedName>
    <definedName name="____________h1" localSheetId="7" hidden="1">{"'TDTGT (theo Dphuong)'!$A$4:$F$75"}</definedName>
    <definedName name="____________h1" localSheetId="10" hidden="1">{"'TDTGT (theo Dphuong)'!$A$4:$F$75"}</definedName>
    <definedName name="____________h1" hidden="1">{"'TDTGT (theo Dphuong)'!$A$4:$F$75"}</definedName>
    <definedName name="____________PA3" localSheetId="4" hidden="1">{"'Sheet1'!$L$16"}</definedName>
    <definedName name="____________PA3" localSheetId="5" hidden="1">{"'Sheet1'!$L$16"}</definedName>
    <definedName name="____________PA3" localSheetId="7" hidden="1">{"'Sheet1'!$L$16"}</definedName>
    <definedName name="____________PA3" localSheetId="10" hidden="1">{"'Sheet1'!$L$16"}</definedName>
    <definedName name="____________PA3" hidden="1">{"'Sheet1'!$L$16"}</definedName>
    <definedName name="___________a1" localSheetId="4" hidden="1">{"'Sheet1'!$L$16"}</definedName>
    <definedName name="___________a1" localSheetId="5" hidden="1">{"'Sheet1'!$L$16"}</definedName>
    <definedName name="___________a1" localSheetId="7" hidden="1">{"'Sheet1'!$L$16"}</definedName>
    <definedName name="___________a1" localSheetId="10" hidden="1">{"'Sheet1'!$L$16"}</definedName>
    <definedName name="___________a1" hidden="1">{"'Sheet1'!$L$16"}</definedName>
    <definedName name="___________DT12" localSheetId="4" hidden="1">{"'Sheet1'!$L$16"}</definedName>
    <definedName name="___________DT12" localSheetId="5" hidden="1">{"'Sheet1'!$L$16"}</definedName>
    <definedName name="___________DT12" localSheetId="7" hidden="1">{"'Sheet1'!$L$16"}</definedName>
    <definedName name="___________DT12" localSheetId="10" hidden="1">{"'Sheet1'!$L$16"}</definedName>
    <definedName name="___________DT12" hidden="1">{"'Sheet1'!$L$16"}</definedName>
    <definedName name="___________h1" localSheetId="4" hidden="1">{"'Sheet1'!$L$16"}</definedName>
    <definedName name="___________h1" localSheetId="5" hidden="1">{"'Sheet1'!$L$16"}</definedName>
    <definedName name="___________h1" localSheetId="7" hidden="1">{"'Sheet1'!$L$16"}</definedName>
    <definedName name="___________h1" localSheetId="10" hidden="1">{"'Sheet1'!$L$16"}</definedName>
    <definedName name="___________h1" hidden="1">{"'Sheet1'!$L$16"}</definedName>
    <definedName name="___________h10" localSheetId="4" hidden="1">{#N/A,#N/A,FALSE,"Chi tiÆt"}</definedName>
    <definedName name="___________h10" localSheetId="5" hidden="1">{#N/A,#N/A,FALSE,"Chi tiÆt"}</definedName>
    <definedName name="___________h10" localSheetId="7" hidden="1">{#N/A,#N/A,FALSE,"Chi tiÆt"}</definedName>
    <definedName name="___________h10" localSheetId="10" hidden="1">{#N/A,#N/A,FALSE,"Chi tiÆt"}</definedName>
    <definedName name="___________h10" hidden="1">{#N/A,#N/A,FALSE,"Chi tiÆt"}</definedName>
    <definedName name="___________h2" localSheetId="4" hidden="1">{"'Sheet1'!$L$16"}</definedName>
    <definedName name="___________h2" localSheetId="5" hidden="1">{"'Sheet1'!$L$16"}</definedName>
    <definedName name="___________h2" localSheetId="7" hidden="1">{"'Sheet1'!$L$16"}</definedName>
    <definedName name="___________h2" localSheetId="10" hidden="1">{"'Sheet1'!$L$16"}</definedName>
    <definedName name="___________h2" hidden="1">{"'Sheet1'!$L$16"}</definedName>
    <definedName name="___________h3" localSheetId="4" hidden="1">{"'Sheet1'!$L$16"}</definedName>
    <definedName name="___________h3" localSheetId="5" hidden="1">{"'Sheet1'!$L$16"}</definedName>
    <definedName name="___________h3" localSheetId="7" hidden="1">{"'Sheet1'!$L$16"}</definedName>
    <definedName name="___________h3" localSheetId="10" hidden="1">{"'Sheet1'!$L$16"}</definedName>
    <definedName name="___________h3" hidden="1">{"'Sheet1'!$L$16"}</definedName>
    <definedName name="___________h5" localSheetId="4" hidden="1">{"'Sheet1'!$L$16"}</definedName>
    <definedName name="___________h5" localSheetId="5" hidden="1">{"'Sheet1'!$L$16"}</definedName>
    <definedName name="___________h5" localSheetId="7" hidden="1">{"'Sheet1'!$L$16"}</definedName>
    <definedName name="___________h5" localSheetId="10" hidden="1">{"'Sheet1'!$L$16"}</definedName>
    <definedName name="___________h5" hidden="1">{"'Sheet1'!$L$16"}</definedName>
    <definedName name="___________h6" localSheetId="4" hidden="1">{"'Sheet1'!$L$16"}</definedName>
    <definedName name="___________h6" localSheetId="5" hidden="1">{"'Sheet1'!$L$16"}</definedName>
    <definedName name="___________h6" localSheetId="7" hidden="1">{"'Sheet1'!$L$16"}</definedName>
    <definedName name="___________h6" localSheetId="10" hidden="1">{"'Sheet1'!$L$16"}</definedName>
    <definedName name="___________h6" hidden="1">{"'Sheet1'!$L$16"}</definedName>
    <definedName name="___________h7" localSheetId="4" hidden="1">{"'Sheet1'!$L$16"}</definedName>
    <definedName name="___________h7" localSheetId="5" hidden="1">{"'Sheet1'!$L$16"}</definedName>
    <definedName name="___________h7" localSheetId="7" hidden="1">{"'Sheet1'!$L$16"}</definedName>
    <definedName name="___________h7" localSheetId="10" hidden="1">{"'Sheet1'!$L$16"}</definedName>
    <definedName name="___________h7" hidden="1">{"'Sheet1'!$L$16"}</definedName>
    <definedName name="___________h8" localSheetId="4" hidden="1">{"'Sheet1'!$L$16"}</definedName>
    <definedName name="___________h8" localSheetId="5" hidden="1">{"'Sheet1'!$L$16"}</definedName>
    <definedName name="___________h8" localSheetId="7" hidden="1">{"'Sheet1'!$L$16"}</definedName>
    <definedName name="___________h8" localSheetId="10" hidden="1">{"'Sheet1'!$L$16"}</definedName>
    <definedName name="___________h8" hidden="1">{"'Sheet1'!$L$16"}</definedName>
    <definedName name="___________h9" localSheetId="4" hidden="1">{"'Sheet1'!$L$16"}</definedName>
    <definedName name="___________h9" localSheetId="5" hidden="1">{"'Sheet1'!$L$16"}</definedName>
    <definedName name="___________h9" localSheetId="7" hidden="1">{"'Sheet1'!$L$16"}</definedName>
    <definedName name="___________h9" localSheetId="10" hidden="1">{"'Sheet1'!$L$16"}</definedName>
    <definedName name="___________h9" hidden="1">{"'Sheet1'!$L$16"}</definedName>
    <definedName name="___________NSO2" localSheetId="4" hidden="1">{"'Sheet1'!$L$16"}</definedName>
    <definedName name="___________NSO2" localSheetId="5" hidden="1">{"'Sheet1'!$L$16"}</definedName>
    <definedName name="___________NSO2" localSheetId="7" hidden="1">{"'Sheet1'!$L$16"}</definedName>
    <definedName name="___________NSO2" localSheetId="10" hidden="1">{"'Sheet1'!$L$16"}</definedName>
    <definedName name="___________NSO2" hidden="1">{"'Sheet1'!$L$16"}</definedName>
    <definedName name="___________PA3" localSheetId="4" hidden="1">{"'Sheet1'!$L$16"}</definedName>
    <definedName name="___________PA3" localSheetId="5" hidden="1">{"'Sheet1'!$L$16"}</definedName>
    <definedName name="___________PA3" localSheetId="7" hidden="1">{"'Sheet1'!$L$16"}</definedName>
    <definedName name="___________PA3" localSheetId="10" hidden="1">{"'Sheet1'!$L$16"}</definedName>
    <definedName name="___________PA3" hidden="1">{"'Sheet1'!$L$16"}</definedName>
    <definedName name="__________a1" localSheetId="4" hidden="1">{"'Sheet1'!$L$16"}</definedName>
    <definedName name="__________a1" localSheetId="5" hidden="1">{"'Sheet1'!$L$16"}</definedName>
    <definedName name="__________a1" localSheetId="7" hidden="1">{"'Sheet1'!$L$16"}</definedName>
    <definedName name="__________a1" localSheetId="10" hidden="1">{"'Sheet1'!$L$16"}</definedName>
    <definedName name="__________a1" hidden="1">{"'Sheet1'!$L$16"}</definedName>
    <definedName name="__________DT12" localSheetId="4" hidden="1">{"'Sheet1'!$L$16"}</definedName>
    <definedName name="__________DT12" localSheetId="5" hidden="1">{"'Sheet1'!$L$16"}</definedName>
    <definedName name="__________DT12" localSheetId="7" hidden="1">{"'Sheet1'!$L$16"}</definedName>
    <definedName name="__________DT12" localSheetId="10" hidden="1">{"'Sheet1'!$L$16"}</definedName>
    <definedName name="__________DT12" hidden="1">{"'Sheet1'!$L$16"}</definedName>
    <definedName name="__________h1" localSheetId="4" hidden="1">{"'Sheet1'!$L$16"}</definedName>
    <definedName name="__________h1" localSheetId="5" hidden="1">{"'Sheet1'!$L$16"}</definedName>
    <definedName name="__________h1" localSheetId="7" hidden="1">{"'Sheet1'!$L$16"}</definedName>
    <definedName name="__________h1" localSheetId="10" hidden="1">{"'Sheet1'!$L$16"}</definedName>
    <definedName name="__________h1" hidden="1">{"'Sheet1'!$L$16"}</definedName>
    <definedName name="__________h2" localSheetId="4" hidden="1">{"'Sheet1'!$L$16"}</definedName>
    <definedName name="__________h2" localSheetId="5" hidden="1">{"'Sheet1'!$L$16"}</definedName>
    <definedName name="__________h2" localSheetId="7" hidden="1">{"'Sheet1'!$L$16"}</definedName>
    <definedName name="__________h2" localSheetId="10" hidden="1">{"'Sheet1'!$L$16"}</definedName>
    <definedName name="__________h2" hidden="1">{"'Sheet1'!$L$16"}</definedName>
    <definedName name="__________h3" localSheetId="4" hidden="1">{"'Sheet1'!$L$16"}</definedName>
    <definedName name="__________h3" localSheetId="5" hidden="1">{"'Sheet1'!$L$16"}</definedName>
    <definedName name="__________h3" localSheetId="7" hidden="1">{"'Sheet1'!$L$16"}</definedName>
    <definedName name="__________h3" localSheetId="10" hidden="1">{"'Sheet1'!$L$16"}</definedName>
    <definedName name="__________h3" hidden="1">{"'Sheet1'!$L$16"}</definedName>
    <definedName name="__________h5" localSheetId="4" hidden="1">{"'Sheet1'!$L$16"}</definedName>
    <definedName name="__________h5" localSheetId="5" hidden="1">{"'Sheet1'!$L$16"}</definedName>
    <definedName name="__________h5" localSheetId="7" hidden="1">{"'Sheet1'!$L$16"}</definedName>
    <definedName name="__________h5" localSheetId="10" hidden="1">{"'Sheet1'!$L$16"}</definedName>
    <definedName name="__________h5" hidden="1">{"'Sheet1'!$L$16"}</definedName>
    <definedName name="__________h6" localSheetId="4" hidden="1">{"'Sheet1'!$L$16"}</definedName>
    <definedName name="__________h6" localSheetId="5" hidden="1">{"'Sheet1'!$L$16"}</definedName>
    <definedName name="__________h6" localSheetId="7" hidden="1">{"'Sheet1'!$L$16"}</definedName>
    <definedName name="__________h6" localSheetId="10" hidden="1">{"'Sheet1'!$L$16"}</definedName>
    <definedName name="__________h6" hidden="1">{"'Sheet1'!$L$16"}</definedName>
    <definedName name="__________h7" localSheetId="4" hidden="1">{"'Sheet1'!$L$16"}</definedName>
    <definedName name="__________h7" localSheetId="5" hidden="1">{"'Sheet1'!$L$16"}</definedName>
    <definedName name="__________h7" localSheetId="7" hidden="1">{"'Sheet1'!$L$16"}</definedName>
    <definedName name="__________h7" localSheetId="10" hidden="1">{"'Sheet1'!$L$16"}</definedName>
    <definedName name="__________h7" hidden="1">{"'Sheet1'!$L$16"}</definedName>
    <definedName name="__________h8" localSheetId="4" hidden="1">{"'Sheet1'!$L$16"}</definedName>
    <definedName name="__________h8" localSheetId="5" hidden="1">{"'Sheet1'!$L$16"}</definedName>
    <definedName name="__________h8" localSheetId="7" hidden="1">{"'Sheet1'!$L$16"}</definedName>
    <definedName name="__________h8" localSheetId="10" hidden="1">{"'Sheet1'!$L$16"}</definedName>
    <definedName name="__________h8" hidden="1">{"'Sheet1'!$L$16"}</definedName>
    <definedName name="__________h9" localSheetId="4" hidden="1">{"'Sheet1'!$L$16"}</definedName>
    <definedName name="__________h9" localSheetId="5" hidden="1">{"'Sheet1'!$L$16"}</definedName>
    <definedName name="__________h9" localSheetId="7" hidden="1">{"'Sheet1'!$L$16"}</definedName>
    <definedName name="__________h9" localSheetId="10" hidden="1">{"'Sheet1'!$L$16"}</definedName>
    <definedName name="__________h9" hidden="1">{"'Sheet1'!$L$16"}</definedName>
    <definedName name="__________PA3" localSheetId="4" hidden="1">{"'Sheet1'!$L$16"}</definedName>
    <definedName name="__________PA3" localSheetId="5" hidden="1">{"'Sheet1'!$L$16"}</definedName>
    <definedName name="__________PA3" localSheetId="7" hidden="1">{"'Sheet1'!$L$16"}</definedName>
    <definedName name="__________PA3" localSheetId="10" hidden="1">{"'Sheet1'!$L$16"}</definedName>
    <definedName name="__________PA3" hidden="1">{"'Sheet1'!$L$16"}</definedName>
    <definedName name="_________a1" localSheetId="4" hidden="1">{"'Sheet1'!$L$16"}</definedName>
    <definedName name="_________a1" localSheetId="5" hidden="1">{"'Sheet1'!$L$16"}</definedName>
    <definedName name="_________a1" localSheetId="7" hidden="1">{"'Sheet1'!$L$16"}</definedName>
    <definedName name="_________a1" localSheetId="10" hidden="1">{"'Sheet1'!$L$16"}</definedName>
    <definedName name="_________a1" hidden="1">{"'Sheet1'!$L$16"}</definedName>
    <definedName name="_________ban2" localSheetId="4" hidden="1">{"'Sheet1'!$L$16"}</definedName>
    <definedName name="_________ban2" localSheetId="5" hidden="1">{"'Sheet1'!$L$16"}</definedName>
    <definedName name="_________ban2" localSheetId="7" hidden="1">{"'Sheet1'!$L$16"}</definedName>
    <definedName name="_________ban2" localSheetId="10" hidden="1">{"'Sheet1'!$L$16"}</definedName>
    <definedName name="_________ban2" hidden="1">{"'Sheet1'!$L$16"}</definedName>
    <definedName name="_________DT12" localSheetId="4" hidden="1">{"'Sheet1'!$L$16"}</definedName>
    <definedName name="_________DT12" localSheetId="5" hidden="1">{"'Sheet1'!$L$16"}</definedName>
    <definedName name="_________DT12" localSheetId="7" hidden="1">{"'Sheet1'!$L$16"}</definedName>
    <definedName name="_________DT12" localSheetId="10" hidden="1">{"'Sheet1'!$L$16"}</definedName>
    <definedName name="_________DT12" hidden="1">{"'Sheet1'!$L$16"}</definedName>
    <definedName name="_________h1" localSheetId="4" hidden="1">{"'Sheet1'!$L$16"}</definedName>
    <definedName name="_________h1" localSheetId="5" hidden="1">{"'Sheet1'!$L$16"}</definedName>
    <definedName name="_________h1" localSheetId="7" hidden="1">{"'Sheet1'!$L$16"}</definedName>
    <definedName name="_________h1" localSheetId="10" hidden="1">{"'Sheet1'!$L$16"}</definedName>
    <definedName name="_________h1" hidden="1">{"'Sheet1'!$L$16"}</definedName>
    <definedName name="_________h10" localSheetId="4" hidden="1">{#N/A,#N/A,FALSE,"Chi tiÆt"}</definedName>
    <definedName name="_________h10" localSheetId="5" hidden="1">{#N/A,#N/A,FALSE,"Chi tiÆt"}</definedName>
    <definedName name="_________h10" localSheetId="7" hidden="1">{#N/A,#N/A,FALSE,"Chi tiÆt"}</definedName>
    <definedName name="_________h10" localSheetId="10" hidden="1">{#N/A,#N/A,FALSE,"Chi tiÆt"}</definedName>
    <definedName name="_________h10" hidden="1">{#N/A,#N/A,FALSE,"Chi tiÆt"}</definedName>
    <definedName name="_________h2" localSheetId="4" hidden="1">{"'Sheet1'!$L$16"}</definedName>
    <definedName name="_________h2" localSheetId="5" hidden="1">{"'Sheet1'!$L$16"}</definedName>
    <definedName name="_________h2" localSheetId="7" hidden="1">{"'Sheet1'!$L$16"}</definedName>
    <definedName name="_________h2" localSheetId="10" hidden="1">{"'Sheet1'!$L$16"}</definedName>
    <definedName name="_________h2" hidden="1">{"'Sheet1'!$L$16"}</definedName>
    <definedName name="_________h3" localSheetId="4" hidden="1">{"'Sheet1'!$L$16"}</definedName>
    <definedName name="_________h3" localSheetId="5" hidden="1">{"'Sheet1'!$L$16"}</definedName>
    <definedName name="_________h3" localSheetId="7" hidden="1">{"'Sheet1'!$L$16"}</definedName>
    <definedName name="_________h3" localSheetId="10" hidden="1">{"'Sheet1'!$L$16"}</definedName>
    <definedName name="_________h3" hidden="1">{"'Sheet1'!$L$16"}</definedName>
    <definedName name="_________h5" localSheetId="4" hidden="1">{"'Sheet1'!$L$16"}</definedName>
    <definedName name="_________h5" localSheetId="5" hidden="1">{"'Sheet1'!$L$16"}</definedName>
    <definedName name="_________h5" localSheetId="7" hidden="1">{"'Sheet1'!$L$16"}</definedName>
    <definedName name="_________h5" localSheetId="10" hidden="1">{"'Sheet1'!$L$16"}</definedName>
    <definedName name="_________h5" hidden="1">{"'Sheet1'!$L$16"}</definedName>
    <definedName name="_________h6" localSheetId="4" hidden="1">{"'Sheet1'!$L$16"}</definedName>
    <definedName name="_________h6" localSheetId="5" hidden="1">{"'Sheet1'!$L$16"}</definedName>
    <definedName name="_________h6" localSheetId="7" hidden="1">{"'Sheet1'!$L$16"}</definedName>
    <definedName name="_________h6" localSheetId="10" hidden="1">{"'Sheet1'!$L$16"}</definedName>
    <definedName name="_________h6" hidden="1">{"'Sheet1'!$L$16"}</definedName>
    <definedName name="_________h7" localSheetId="4" hidden="1">{"'Sheet1'!$L$16"}</definedName>
    <definedName name="_________h7" localSheetId="5" hidden="1">{"'Sheet1'!$L$16"}</definedName>
    <definedName name="_________h7" localSheetId="7" hidden="1">{"'Sheet1'!$L$16"}</definedName>
    <definedName name="_________h7" localSheetId="10" hidden="1">{"'Sheet1'!$L$16"}</definedName>
    <definedName name="_________h7" hidden="1">{"'Sheet1'!$L$16"}</definedName>
    <definedName name="_________h8" localSheetId="4" hidden="1">{"'Sheet1'!$L$16"}</definedName>
    <definedName name="_________h8" localSheetId="5" hidden="1">{"'Sheet1'!$L$16"}</definedName>
    <definedName name="_________h8" localSheetId="7" hidden="1">{"'Sheet1'!$L$16"}</definedName>
    <definedName name="_________h8" localSheetId="10" hidden="1">{"'Sheet1'!$L$16"}</definedName>
    <definedName name="_________h8" hidden="1">{"'Sheet1'!$L$16"}</definedName>
    <definedName name="_________h9" localSheetId="4" hidden="1">{"'Sheet1'!$L$16"}</definedName>
    <definedName name="_________h9" localSheetId="5" hidden="1">{"'Sheet1'!$L$16"}</definedName>
    <definedName name="_________h9" localSheetId="7" hidden="1">{"'Sheet1'!$L$16"}</definedName>
    <definedName name="_________h9" localSheetId="10" hidden="1">{"'Sheet1'!$L$16"}</definedName>
    <definedName name="_________h9" hidden="1">{"'Sheet1'!$L$16"}</definedName>
    <definedName name="_________hu1" localSheetId="4" hidden="1">{"'Sheet1'!$L$16"}</definedName>
    <definedName name="_________hu1" localSheetId="5" hidden="1">{"'Sheet1'!$L$16"}</definedName>
    <definedName name="_________hu1" localSheetId="7" hidden="1">{"'Sheet1'!$L$16"}</definedName>
    <definedName name="_________hu1" localSheetId="10" hidden="1">{"'Sheet1'!$L$16"}</definedName>
    <definedName name="_________hu1" hidden="1">{"'Sheet1'!$L$16"}</definedName>
    <definedName name="_________hu2" localSheetId="4" hidden="1">{"'Sheet1'!$L$16"}</definedName>
    <definedName name="_________hu2" localSheetId="5" hidden="1">{"'Sheet1'!$L$16"}</definedName>
    <definedName name="_________hu2" localSheetId="7" hidden="1">{"'Sheet1'!$L$16"}</definedName>
    <definedName name="_________hu2" localSheetId="10" hidden="1">{"'Sheet1'!$L$16"}</definedName>
    <definedName name="_________hu2" hidden="1">{"'Sheet1'!$L$16"}</definedName>
    <definedName name="_________hu5" localSheetId="4" hidden="1">{"'Sheet1'!$L$16"}</definedName>
    <definedName name="_________hu5" localSheetId="5" hidden="1">{"'Sheet1'!$L$16"}</definedName>
    <definedName name="_________hu5" localSheetId="7" hidden="1">{"'Sheet1'!$L$16"}</definedName>
    <definedName name="_________hu5" localSheetId="10" hidden="1">{"'Sheet1'!$L$16"}</definedName>
    <definedName name="_________hu5" hidden="1">{"'Sheet1'!$L$16"}</definedName>
    <definedName name="_________hu6" localSheetId="4" hidden="1">{"'Sheet1'!$L$16"}</definedName>
    <definedName name="_________hu6" localSheetId="5" hidden="1">{"'Sheet1'!$L$16"}</definedName>
    <definedName name="_________hu6" localSheetId="7" hidden="1">{"'Sheet1'!$L$16"}</definedName>
    <definedName name="_________hu6" localSheetId="10" hidden="1">{"'Sheet1'!$L$16"}</definedName>
    <definedName name="_________hu6" hidden="1">{"'Sheet1'!$L$16"}</definedName>
    <definedName name="_________M36" localSheetId="4" hidden="1">{"'Sheet1'!$L$16"}</definedName>
    <definedName name="_________M36" localSheetId="5" hidden="1">{"'Sheet1'!$L$16"}</definedName>
    <definedName name="_________M36" localSheetId="7" hidden="1">{"'Sheet1'!$L$16"}</definedName>
    <definedName name="_________M36" localSheetId="10" hidden="1">{"'Sheet1'!$L$16"}</definedName>
    <definedName name="_________M36" hidden="1">{"'Sheet1'!$L$16"}</definedName>
    <definedName name="_________NSO2" localSheetId="4" hidden="1">{"'Sheet1'!$L$16"}</definedName>
    <definedName name="_________NSO2" localSheetId="5" hidden="1">{"'Sheet1'!$L$16"}</definedName>
    <definedName name="_________NSO2" localSheetId="7" hidden="1">{"'Sheet1'!$L$16"}</definedName>
    <definedName name="_________NSO2" localSheetId="10" hidden="1">{"'Sheet1'!$L$16"}</definedName>
    <definedName name="_________NSO2" hidden="1">{"'Sheet1'!$L$16"}</definedName>
    <definedName name="_________PA3" localSheetId="4" hidden="1">{"'Sheet1'!$L$16"}</definedName>
    <definedName name="_________PA3" localSheetId="5" hidden="1">{"'Sheet1'!$L$16"}</definedName>
    <definedName name="_________PA3" localSheetId="7" hidden="1">{"'Sheet1'!$L$16"}</definedName>
    <definedName name="_________PA3" localSheetId="10" hidden="1">{"'Sheet1'!$L$16"}</definedName>
    <definedName name="_________PA3" hidden="1">{"'Sheet1'!$L$16"}</definedName>
    <definedName name="_________Tru21" localSheetId="4" hidden="1">{"'Sheet1'!$L$16"}</definedName>
    <definedName name="_________Tru21" localSheetId="5" hidden="1">{"'Sheet1'!$L$16"}</definedName>
    <definedName name="_________Tru21" localSheetId="7" hidden="1">{"'Sheet1'!$L$16"}</definedName>
    <definedName name="_________Tru21" localSheetId="10" hidden="1">{"'Sheet1'!$L$16"}</definedName>
    <definedName name="_________Tru21" hidden="1">{"'Sheet1'!$L$16"}</definedName>
    <definedName name="________a1" localSheetId="4" hidden="1">{"'Sheet1'!$L$16"}</definedName>
    <definedName name="________a1" localSheetId="5" hidden="1">{"'Sheet1'!$L$16"}</definedName>
    <definedName name="________a1" localSheetId="7" hidden="1">{"'Sheet1'!$L$16"}</definedName>
    <definedName name="________a1" localSheetId="10" hidden="1">{"'Sheet1'!$L$16"}</definedName>
    <definedName name="________a1" hidden="1">{"'Sheet1'!$L$16"}</definedName>
    <definedName name="________DT12" localSheetId="4" hidden="1">{"'Sheet1'!$L$16"}</definedName>
    <definedName name="________DT12" localSheetId="5" hidden="1">{"'Sheet1'!$L$16"}</definedName>
    <definedName name="________DT12" localSheetId="7" hidden="1">{"'Sheet1'!$L$16"}</definedName>
    <definedName name="________DT12" localSheetId="10" hidden="1">{"'Sheet1'!$L$16"}</definedName>
    <definedName name="________DT12" hidden="1">{"'Sheet1'!$L$16"}</definedName>
    <definedName name="________h1" localSheetId="4" hidden="1">{"'Sheet1'!$L$16"}</definedName>
    <definedName name="________h1" localSheetId="5" hidden="1">{"'Sheet1'!$L$16"}</definedName>
    <definedName name="________h1" localSheetId="7" hidden="1">{"'Sheet1'!$L$16"}</definedName>
    <definedName name="________h1" localSheetId="10" hidden="1">{"'Sheet1'!$L$16"}</definedName>
    <definedName name="________h1" hidden="1">{"'Sheet1'!$L$16"}</definedName>
    <definedName name="________h10" localSheetId="4" hidden="1">{#N/A,#N/A,FALSE,"Chi tiÆt"}</definedName>
    <definedName name="________h10" localSheetId="5" hidden="1">{#N/A,#N/A,FALSE,"Chi tiÆt"}</definedName>
    <definedName name="________h10" localSheetId="7" hidden="1">{#N/A,#N/A,FALSE,"Chi tiÆt"}</definedName>
    <definedName name="________h10" localSheetId="10" hidden="1">{#N/A,#N/A,FALSE,"Chi tiÆt"}</definedName>
    <definedName name="________h10" hidden="1">{#N/A,#N/A,FALSE,"Chi tiÆt"}</definedName>
    <definedName name="________h2" localSheetId="4" hidden="1">{"'Sheet1'!$L$16"}</definedName>
    <definedName name="________h2" localSheetId="5" hidden="1">{"'Sheet1'!$L$16"}</definedName>
    <definedName name="________h2" localSheetId="7" hidden="1">{"'Sheet1'!$L$16"}</definedName>
    <definedName name="________h2" localSheetId="10" hidden="1">{"'Sheet1'!$L$16"}</definedName>
    <definedName name="________h2" hidden="1">{"'Sheet1'!$L$16"}</definedName>
    <definedName name="________h3" localSheetId="4" hidden="1">{"'Sheet1'!$L$16"}</definedName>
    <definedName name="________h3" localSheetId="5" hidden="1">{"'Sheet1'!$L$16"}</definedName>
    <definedName name="________h3" localSheetId="7" hidden="1">{"'Sheet1'!$L$16"}</definedName>
    <definedName name="________h3" localSheetId="10" hidden="1">{"'Sheet1'!$L$16"}</definedName>
    <definedName name="________h3" hidden="1">{"'Sheet1'!$L$16"}</definedName>
    <definedName name="________h5" localSheetId="4" hidden="1">{"'Sheet1'!$L$16"}</definedName>
    <definedName name="________h5" localSheetId="5" hidden="1">{"'Sheet1'!$L$16"}</definedName>
    <definedName name="________h5" localSheetId="7" hidden="1">{"'Sheet1'!$L$16"}</definedName>
    <definedName name="________h5" localSheetId="10" hidden="1">{"'Sheet1'!$L$16"}</definedName>
    <definedName name="________h5" hidden="1">{"'Sheet1'!$L$16"}</definedName>
    <definedName name="________h6" localSheetId="4" hidden="1">{"'Sheet1'!$L$16"}</definedName>
    <definedName name="________h6" localSheetId="5" hidden="1">{"'Sheet1'!$L$16"}</definedName>
    <definedName name="________h6" localSheetId="7" hidden="1">{"'Sheet1'!$L$16"}</definedName>
    <definedName name="________h6" localSheetId="10" hidden="1">{"'Sheet1'!$L$16"}</definedName>
    <definedName name="________h6" hidden="1">{"'Sheet1'!$L$16"}</definedName>
    <definedName name="________h7" localSheetId="4" hidden="1">{"'Sheet1'!$L$16"}</definedName>
    <definedName name="________h7" localSheetId="5" hidden="1">{"'Sheet1'!$L$16"}</definedName>
    <definedName name="________h7" localSheetId="7" hidden="1">{"'Sheet1'!$L$16"}</definedName>
    <definedName name="________h7" localSheetId="10" hidden="1">{"'Sheet1'!$L$16"}</definedName>
    <definedName name="________h7" hidden="1">{"'Sheet1'!$L$16"}</definedName>
    <definedName name="________h8" localSheetId="4" hidden="1">{"'Sheet1'!$L$16"}</definedName>
    <definedName name="________h8" localSheetId="5" hidden="1">{"'Sheet1'!$L$16"}</definedName>
    <definedName name="________h8" localSheetId="7" hidden="1">{"'Sheet1'!$L$16"}</definedName>
    <definedName name="________h8" localSheetId="10" hidden="1">{"'Sheet1'!$L$16"}</definedName>
    <definedName name="________h8" hidden="1">{"'Sheet1'!$L$16"}</definedName>
    <definedName name="________h9" localSheetId="4" hidden="1">{"'Sheet1'!$L$16"}</definedName>
    <definedName name="________h9" localSheetId="5" hidden="1">{"'Sheet1'!$L$16"}</definedName>
    <definedName name="________h9" localSheetId="7" hidden="1">{"'Sheet1'!$L$16"}</definedName>
    <definedName name="________h9" localSheetId="10" hidden="1">{"'Sheet1'!$L$16"}</definedName>
    <definedName name="________h9" hidden="1">{"'Sheet1'!$L$16"}</definedName>
    <definedName name="________hu1" localSheetId="4" hidden="1">{"'Sheet1'!$L$16"}</definedName>
    <definedName name="________hu1" localSheetId="5" hidden="1">{"'Sheet1'!$L$16"}</definedName>
    <definedName name="________hu1" localSheetId="7" hidden="1">{"'Sheet1'!$L$16"}</definedName>
    <definedName name="________hu1" localSheetId="10" hidden="1">{"'Sheet1'!$L$16"}</definedName>
    <definedName name="________hu1" hidden="1">{"'Sheet1'!$L$16"}</definedName>
    <definedName name="________hu2" localSheetId="4" hidden="1">{"'Sheet1'!$L$16"}</definedName>
    <definedName name="________hu2" localSheetId="5" hidden="1">{"'Sheet1'!$L$16"}</definedName>
    <definedName name="________hu2" localSheetId="7" hidden="1">{"'Sheet1'!$L$16"}</definedName>
    <definedName name="________hu2" localSheetId="10" hidden="1">{"'Sheet1'!$L$16"}</definedName>
    <definedName name="________hu2" hidden="1">{"'Sheet1'!$L$16"}</definedName>
    <definedName name="________hu5" localSheetId="4" hidden="1">{"'Sheet1'!$L$16"}</definedName>
    <definedName name="________hu5" localSheetId="5" hidden="1">{"'Sheet1'!$L$16"}</definedName>
    <definedName name="________hu5" localSheetId="7" hidden="1">{"'Sheet1'!$L$16"}</definedName>
    <definedName name="________hu5" localSheetId="10" hidden="1">{"'Sheet1'!$L$16"}</definedName>
    <definedName name="________hu5" hidden="1">{"'Sheet1'!$L$16"}</definedName>
    <definedName name="________hu6" localSheetId="4" hidden="1">{"'Sheet1'!$L$16"}</definedName>
    <definedName name="________hu6" localSheetId="5" hidden="1">{"'Sheet1'!$L$16"}</definedName>
    <definedName name="________hu6" localSheetId="7" hidden="1">{"'Sheet1'!$L$16"}</definedName>
    <definedName name="________hu6" localSheetId="10" hidden="1">{"'Sheet1'!$L$16"}</definedName>
    <definedName name="________hu6" hidden="1">{"'Sheet1'!$L$16"}</definedName>
    <definedName name="________NSO2" localSheetId="4" hidden="1">{"'Sheet1'!$L$16"}</definedName>
    <definedName name="________NSO2" localSheetId="5" hidden="1">{"'Sheet1'!$L$16"}</definedName>
    <definedName name="________NSO2" localSheetId="7" hidden="1">{"'Sheet1'!$L$16"}</definedName>
    <definedName name="________NSO2" localSheetId="10" hidden="1">{"'Sheet1'!$L$16"}</definedName>
    <definedName name="________NSO2" hidden="1">{"'Sheet1'!$L$16"}</definedName>
    <definedName name="________PA3" localSheetId="4" hidden="1">{"'Sheet1'!$L$16"}</definedName>
    <definedName name="________PA3" localSheetId="5" hidden="1">{"'Sheet1'!$L$16"}</definedName>
    <definedName name="________PA3" localSheetId="7" hidden="1">{"'Sheet1'!$L$16"}</definedName>
    <definedName name="________PA3" localSheetId="10" hidden="1">{"'Sheet1'!$L$16"}</definedName>
    <definedName name="________PA3" hidden="1">{"'Sheet1'!$L$16"}</definedName>
    <definedName name="_______a1" localSheetId="4" hidden="1">{"'Sheet1'!$L$16"}</definedName>
    <definedName name="_______a1" localSheetId="5" hidden="1">{"'Sheet1'!$L$16"}</definedName>
    <definedName name="_______a1" localSheetId="7" hidden="1">{"'Sheet1'!$L$16"}</definedName>
    <definedName name="_______a1" localSheetId="10" hidden="1">{"'Sheet1'!$L$16"}</definedName>
    <definedName name="_______a1" hidden="1">{"'Sheet1'!$L$16"}</definedName>
    <definedName name="_______DT12" localSheetId="4" hidden="1">{"'Sheet1'!$L$16"}</definedName>
    <definedName name="_______DT12" localSheetId="5" hidden="1">{"'Sheet1'!$L$16"}</definedName>
    <definedName name="_______DT12" localSheetId="7" hidden="1">{"'Sheet1'!$L$16"}</definedName>
    <definedName name="_______DT12" localSheetId="10" hidden="1">{"'Sheet1'!$L$16"}</definedName>
    <definedName name="_______DT12" hidden="1">{"'Sheet1'!$L$16"}</definedName>
    <definedName name="_______h1" localSheetId="4" hidden="1">{"'Sheet1'!$L$16"}</definedName>
    <definedName name="_______h1" localSheetId="5" hidden="1">{"'Sheet1'!$L$16"}</definedName>
    <definedName name="_______h1" localSheetId="7" hidden="1">{"'Sheet1'!$L$16"}</definedName>
    <definedName name="_______h1" localSheetId="10" hidden="1">{"'Sheet1'!$L$16"}</definedName>
    <definedName name="_______h1" hidden="1">{"'Sheet1'!$L$16"}</definedName>
    <definedName name="_______h10" localSheetId="4" hidden="1">{#N/A,#N/A,FALSE,"Chi tiÆt"}</definedName>
    <definedName name="_______h10" localSheetId="5" hidden="1">{#N/A,#N/A,FALSE,"Chi tiÆt"}</definedName>
    <definedName name="_______h10" localSheetId="7" hidden="1">{#N/A,#N/A,FALSE,"Chi tiÆt"}</definedName>
    <definedName name="_______h10" localSheetId="10" hidden="1">{#N/A,#N/A,FALSE,"Chi tiÆt"}</definedName>
    <definedName name="_______h10" hidden="1">{#N/A,#N/A,FALSE,"Chi tiÆt"}</definedName>
    <definedName name="_______h2" localSheetId="4" hidden="1">{"'Sheet1'!$L$16"}</definedName>
    <definedName name="_______h2" localSheetId="5" hidden="1">{"'Sheet1'!$L$16"}</definedName>
    <definedName name="_______h2" localSheetId="7" hidden="1">{"'Sheet1'!$L$16"}</definedName>
    <definedName name="_______h2" localSheetId="10" hidden="1">{"'Sheet1'!$L$16"}</definedName>
    <definedName name="_______h2" hidden="1">{"'Sheet1'!$L$16"}</definedName>
    <definedName name="_______h3" localSheetId="4" hidden="1">{"'Sheet1'!$L$16"}</definedName>
    <definedName name="_______h3" localSheetId="5" hidden="1">{"'Sheet1'!$L$16"}</definedName>
    <definedName name="_______h3" localSheetId="7" hidden="1">{"'Sheet1'!$L$16"}</definedName>
    <definedName name="_______h3" localSheetId="10" hidden="1">{"'Sheet1'!$L$16"}</definedName>
    <definedName name="_______h3" hidden="1">{"'Sheet1'!$L$16"}</definedName>
    <definedName name="_______h5" localSheetId="4" hidden="1">{"'Sheet1'!$L$16"}</definedName>
    <definedName name="_______h5" localSheetId="5" hidden="1">{"'Sheet1'!$L$16"}</definedName>
    <definedName name="_______h5" localSheetId="7" hidden="1">{"'Sheet1'!$L$16"}</definedName>
    <definedName name="_______h5" localSheetId="10" hidden="1">{"'Sheet1'!$L$16"}</definedName>
    <definedName name="_______h5" hidden="1">{"'Sheet1'!$L$16"}</definedName>
    <definedName name="_______h6" localSheetId="4" hidden="1">{"'Sheet1'!$L$16"}</definedName>
    <definedName name="_______h6" localSheetId="5" hidden="1">{"'Sheet1'!$L$16"}</definedName>
    <definedName name="_______h6" localSheetId="7" hidden="1">{"'Sheet1'!$L$16"}</definedName>
    <definedName name="_______h6" localSheetId="10" hidden="1">{"'Sheet1'!$L$16"}</definedName>
    <definedName name="_______h6" hidden="1">{"'Sheet1'!$L$16"}</definedName>
    <definedName name="_______h7" localSheetId="4" hidden="1">{"'Sheet1'!$L$16"}</definedName>
    <definedName name="_______h7" localSheetId="5" hidden="1">{"'Sheet1'!$L$16"}</definedName>
    <definedName name="_______h7" localSheetId="7" hidden="1">{"'Sheet1'!$L$16"}</definedName>
    <definedName name="_______h7" localSheetId="10" hidden="1">{"'Sheet1'!$L$16"}</definedName>
    <definedName name="_______h7" hidden="1">{"'Sheet1'!$L$16"}</definedName>
    <definedName name="_______h8" localSheetId="4" hidden="1">{"'Sheet1'!$L$16"}</definedName>
    <definedName name="_______h8" localSheetId="5" hidden="1">{"'Sheet1'!$L$16"}</definedName>
    <definedName name="_______h8" localSheetId="7" hidden="1">{"'Sheet1'!$L$16"}</definedName>
    <definedName name="_______h8" localSheetId="10" hidden="1">{"'Sheet1'!$L$16"}</definedName>
    <definedName name="_______h8" hidden="1">{"'Sheet1'!$L$16"}</definedName>
    <definedName name="_______h9" localSheetId="4" hidden="1">{"'Sheet1'!$L$16"}</definedName>
    <definedName name="_______h9" localSheetId="5" hidden="1">{"'Sheet1'!$L$16"}</definedName>
    <definedName name="_______h9" localSheetId="7" hidden="1">{"'Sheet1'!$L$16"}</definedName>
    <definedName name="_______h9" localSheetId="10" hidden="1">{"'Sheet1'!$L$16"}</definedName>
    <definedName name="_______h9" hidden="1">{"'Sheet1'!$L$16"}</definedName>
    <definedName name="_______NSO2" localSheetId="4" hidden="1">{"'Sheet1'!$L$16"}</definedName>
    <definedName name="_______NSO2" localSheetId="5" hidden="1">{"'Sheet1'!$L$16"}</definedName>
    <definedName name="_______NSO2" localSheetId="7" hidden="1">{"'Sheet1'!$L$16"}</definedName>
    <definedName name="_______NSO2" localSheetId="10" hidden="1">{"'Sheet1'!$L$16"}</definedName>
    <definedName name="_______NSO2" hidden="1">{"'Sheet1'!$L$16"}</definedName>
    <definedName name="_______PA3" localSheetId="4" hidden="1">{"'Sheet1'!$L$16"}</definedName>
    <definedName name="_______PA3" localSheetId="5" hidden="1">{"'Sheet1'!$L$16"}</definedName>
    <definedName name="_______PA3" localSheetId="7" hidden="1">{"'Sheet1'!$L$16"}</definedName>
    <definedName name="_______PA3" localSheetId="10" hidden="1">{"'Sheet1'!$L$16"}</definedName>
    <definedName name="_______PA3" hidden="1">{"'Sheet1'!$L$16"}</definedName>
    <definedName name="______a1" localSheetId="4" hidden="1">{"'Sheet1'!$L$16"}</definedName>
    <definedName name="______a1" localSheetId="5" hidden="1">{"'Sheet1'!$L$16"}</definedName>
    <definedName name="______a1" localSheetId="7" hidden="1">{"'Sheet1'!$L$16"}</definedName>
    <definedName name="______a1" localSheetId="10" hidden="1">{"'Sheet1'!$L$16"}</definedName>
    <definedName name="______a1" hidden="1">{"'Sheet1'!$L$16"}</definedName>
    <definedName name="______B5" localSheetId="4" hidden="1">{#N/A,#N/A,FALSE,"Chung"}</definedName>
    <definedName name="______B5" localSheetId="5" hidden="1">{#N/A,#N/A,FALSE,"Chung"}</definedName>
    <definedName name="______B5" localSheetId="7" hidden="1">{#N/A,#N/A,FALSE,"Chung"}</definedName>
    <definedName name="______B5" localSheetId="10" hidden="1">{#N/A,#N/A,FALSE,"Chung"}</definedName>
    <definedName name="______B5" hidden="1">{#N/A,#N/A,FALSE,"Chung"}</definedName>
    <definedName name="______ban2" localSheetId="4" hidden="1">{"'Sheet1'!$L$16"}</definedName>
    <definedName name="______ban2" localSheetId="5" hidden="1">{"'Sheet1'!$L$16"}</definedName>
    <definedName name="______ban2" localSheetId="7" hidden="1">{"'Sheet1'!$L$16"}</definedName>
    <definedName name="______ban2" localSheetId="10" hidden="1">{"'Sheet1'!$L$16"}</definedName>
    <definedName name="______ban2" hidden="1">{"'Sheet1'!$L$16"}</definedName>
    <definedName name="______CN1" localSheetId="4" hidden="1">{"'Sheet1'!$L$16"}</definedName>
    <definedName name="______CN1" localSheetId="5" hidden="1">{"'Sheet1'!$L$16"}</definedName>
    <definedName name="______CN1" localSheetId="7" hidden="1">{"'Sheet1'!$L$16"}</definedName>
    <definedName name="______CN1" localSheetId="10" hidden="1">{"'Sheet1'!$L$16"}</definedName>
    <definedName name="______CN1" hidden="1">{"'Sheet1'!$L$16"}</definedName>
    <definedName name="______CT3" localSheetId="4" hidden="1">{"'Sheet1'!$L$16"}</definedName>
    <definedName name="______CT3" localSheetId="5" hidden="1">{"'Sheet1'!$L$16"}</definedName>
    <definedName name="______CT3" localSheetId="7" hidden="1">{"'Sheet1'!$L$16"}</definedName>
    <definedName name="______CT3" localSheetId="10" hidden="1">{"'Sheet1'!$L$16"}</definedName>
    <definedName name="______CT3" hidden="1">{"'Sheet1'!$L$16"}</definedName>
    <definedName name="______DT12" localSheetId="4" hidden="1">{"'Sheet1'!$L$16"}</definedName>
    <definedName name="______DT12" localSheetId="5" hidden="1">{"'Sheet1'!$L$16"}</definedName>
    <definedName name="______DT12" localSheetId="7" hidden="1">{"'Sheet1'!$L$16"}</definedName>
    <definedName name="______DT12" localSheetId="10" hidden="1">{"'Sheet1'!$L$16"}</definedName>
    <definedName name="______DT12" hidden="1">{"'Sheet1'!$L$16"}</definedName>
    <definedName name="______Goi8" localSheetId="4" hidden="1">{"'Sheet1'!$L$16"}</definedName>
    <definedName name="______Goi8" localSheetId="5" hidden="1">{"'Sheet1'!$L$16"}</definedName>
    <definedName name="______Goi8" localSheetId="7" hidden="1">{"'Sheet1'!$L$16"}</definedName>
    <definedName name="______Goi8" localSheetId="10" hidden="1">{"'Sheet1'!$L$16"}</definedName>
    <definedName name="______Goi8" hidden="1">{"'Sheet1'!$L$16"}</definedName>
    <definedName name="______h1" localSheetId="4" hidden="1">{"'Sheet1'!$L$16"}</definedName>
    <definedName name="______h1" localSheetId="5" hidden="1">{"'Sheet1'!$L$16"}</definedName>
    <definedName name="______h1" localSheetId="7" hidden="1">{"'Sheet1'!$L$16"}</definedName>
    <definedName name="______h1" localSheetId="10" hidden="1">{"'Sheet1'!$L$16"}</definedName>
    <definedName name="______h1" hidden="1">{"'Sheet1'!$L$16"}</definedName>
    <definedName name="______h10" localSheetId="4" hidden="1">{#N/A,#N/A,FALSE,"Chi tiÆt"}</definedName>
    <definedName name="______h10" localSheetId="5" hidden="1">{#N/A,#N/A,FALSE,"Chi tiÆt"}</definedName>
    <definedName name="______h10" localSheetId="7" hidden="1">{#N/A,#N/A,FALSE,"Chi tiÆt"}</definedName>
    <definedName name="______h10" localSheetId="10" hidden="1">{#N/A,#N/A,FALSE,"Chi tiÆt"}</definedName>
    <definedName name="______h10" hidden="1">{#N/A,#N/A,FALSE,"Chi tiÆt"}</definedName>
    <definedName name="______h2" localSheetId="4" hidden="1">{"'Sheet1'!$L$16"}</definedName>
    <definedName name="______h2" localSheetId="5" hidden="1">{"'Sheet1'!$L$16"}</definedName>
    <definedName name="______h2" localSheetId="7" hidden="1">{"'Sheet1'!$L$16"}</definedName>
    <definedName name="______h2" localSheetId="10" hidden="1">{"'Sheet1'!$L$16"}</definedName>
    <definedName name="______h2" hidden="1">{"'Sheet1'!$L$16"}</definedName>
    <definedName name="______h3" localSheetId="4" hidden="1">{"'Sheet1'!$L$16"}</definedName>
    <definedName name="______h3" localSheetId="5" hidden="1">{"'Sheet1'!$L$16"}</definedName>
    <definedName name="______h3" localSheetId="7" hidden="1">{"'Sheet1'!$L$16"}</definedName>
    <definedName name="______h3" localSheetId="10" hidden="1">{"'Sheet1'!$L$16"}</definedName>
    <definedName name="______h3" hidden="1">{"'Sheet1'!$L$16"}</definedName>
    <definedName name="______h5" localSheetId="4" hidden="1">{"'Sheet1'!$L$16"}</definedName>
    <definedName name="______h5" localSheetId="5" hidden="1">{"'Sheet1'!$L$16"}</definedName>
    <definedName name="______h5" localSheetId="7" hidden="1">{"'Sheet1'!$L$16"}</definedName>
    <definedName name="______h5" localSheetId="10" hidden="1">{"'Sheet1'!$L$16"}</definedName>
    <definedName name="______h5" hidden="1">{"'Sheet1'!$L$16"}</definedName>
    <definedName name="______h6" localSheetId="4" hidden="1">{"'Sheet1'!$L$16"}</definedName>
    <definedName name="______h6" localSheetId="5" hidden="1">{"'Sheet1'!$L$16"}</definedName>
    <definedName name="______h6" localSheetId="7" hidden="1">{"'Sheet1'!$L$16"}</definedName>
    <definedName name="______h6" localSheetId="10" hidden="1">{"'Sheet1'!$L$16"}</definedName>
    <definedName name="______h6" hidden="1">{"'Sheet1'!$L$16"}</definedName>
    <definedName name="______h7" localSheetId="4" hidden="1">{"'Sheet1'!$L$16"}</definedName>
    <definedName name="______h7" localSheetId="5" hidden="1">{"'Sheet1'!$L$16"}</definedName>
    <definedName name="______h7" localSheetId="7" hidden="1">{"'Sheet1'!$L$16"}</definedName>
    <definedName name="______h7" localSheetId="10" hidden="1">{"'Sheet1'!$L$16"}</definedName>
    <definedName name="______h7" hidden="1">{"'Sheet1'!$L$16"}</definedName>
    <definedName name="______h8" localSheetId="4" hidden="1">{"'Sheet1'!$L$16"}</definedName>
    <definedName name="______h8" localSheetId="5" hidden="1">{"'Sheet1'!$L$16"}</definedName>
    <definedName name="______h8" localSheetId="7" hidden="1">{"'Sheet1'!$L$16"}</definedName>
    <definedName name="______h8" localSheetId="10" hidden="1">{"'Sheet1'!$L$16"}</definedName>
    <definedName name="______h8" hidden="1">{"'Sheet1'!$L$16"}</definedName>
    <definedName name="______h9" localSheetId="4" hidden="1">{"'Sheet1'!$L$16"}</definedName>
    <definedName name="______h9" localSheetId="5" hidden="1">{"'Sheet1'!$L$16"}</definedName>
    <definedName name="______h9" localSheetId="7" hidden="1">{"'Sheet1'!$L$16"}</definedName>
    <definedName name="______h9" localSheetId="10" hidden="1">{"'Sheet1'!$L$16"}</definedName>
    <definedName name="______h9" hidden="1">{"'Sheet1'!$L$16"}</definedName>
    <definedName name="______hu1" localSheetId="4" hidden="1">{"'Sheet1'!$L$16"}</definedName>
    <definedName name="______hu1" localSheetId="5" hidden="1">{"'Sheet1'!$L$16"}</definedName>
    <definedName name="______hu1" localSheetId="7" hidden="1">{"'Sheet1'!$L$16"}</definedName>
    <definedName name="______hu1" localSheetId="10" hidden="1">{"'Sheet1'!$L$16"}</definedName>
    <definedName name="______hu1" hidden="1">{"'Sheet1'!$L$16"}</definedName>
    <definedName name="______hu2" localSheetId="4" hidden="1">{"'Sheet1'!$L$16"}</definedName>
    <definedName name="______hu2" localSheetId="5" hidden="1">{"'Sheet1'!$L$16"}</definedName>
    <definedName name="______hu2" localSheetId="7" hidden="1">{"'Sheet1'!$L$16"}</definedName>
    <definedName name="______hu2" localSheetId="10" hidden="1">{"'Sheet1'!$L$16"}</definedName>
    <definedName name="______hu2" hidden="1">{"'Sheet1'!$L$16"}</definedName>
    <definedName name="______hu5" localSheetId="4" hidden="1">{"'Sheet1'!$L$16"}</definedName>
    <definedName name="______hu5" localSheetId="5" hidden="1">{"'Sheet1'!$L$16"}</definedName>
    <definedName name="______hu5" localSheetId="7" hidden="1">{"'Sheet1'!$L$16"}</definedName>
    <definedName name="______hu5" localSheetId="10" hidden="1">{"'Sheet1'!$L$16"}</definedName>
    <definedName name="______hu5" hidden="1">{"'Sheet1'!$L$16"}</definedName>
    <definedName name="______hu6" localSheetId="4" hidden="1">{"'Sheet1'!$L$16"}</definedName>
    <definedName name="______hu6" localSheetId="5" hidden="1">{"'Sheet1'!$L$16"}</definedName>
    <definedName name="______hu6" localSheetId="7" hidden="1">{"'Sheet1'!$L$16"}</definedName>
    <definedName name="______hu6" localSheetId="10" hidden="1">{"'Sheet1'!$L$16"}</definedName>
    <definedName name="______hu6" hidden="1">{"'Sheet1'!$L$16"}</definedName>
    <definedName name="______huy1" localSheetId="4" hidden="1">{"'Sheet1'!$L$16"}</definedName>
    <definedName name="______huy1" localSheetId="5" hidden="1">{"'Sheet1'!$L$16"}</definedName>
    <definedName name="______huy1" localSheetId="7" hidden="1">{"'Sheet1'!$L$16"}</definedName>
    <definedName name="______huy1" localSheetId="10" hidden="1">{"'Sheet1'!$L$16"}</definedName>
    <definedName name="______huy1" hidden="1">{"'Sheet1'!$L$16"}</definedName>
    <definedName name="______M36" localSheetId="4" hidden="1">{"'Sheet1'!$L$16"}</definedName>
    <definedName name="______M36" localSheetId="5" hidden="1">{"'Sheet1'!$L$16"}</definedName>
    <definedName name="______M36" localSheetId="7" hidden="1">{"'Sheet1'!$L$16"}</definedName>
    <definedName name="______M36" localSheetId="10" hidden="1">{"'Sheet1'!$L$16"}</definedName>
    <definedName name="______M36" hidden="1">{"'Sheet1'!$L$16"}</definedName>
    <definedName name="______NMD8" localSheetId="4" hidden="1">{"'Sheet1'!$L$16"}</definedName>
    <definedName name="______NMD8" localSheetId="5" hidden="1">{"'Sheet1'!$L$16"}</definedName>
    <definedName name="______NMD8" localSheetId="7" hidden="1">{"'Sheet1'!$L$16"}</definedName>
    <definedName name="______NMD8" localSheetId="10" hidden="1">{"'Sheet1'!$L$16"}</definedName>
    <definedName name="______NMD8" hidden="1">{"'Sheet1'!$L$16"}</definedName>
    <definedName name="______NSO2" localSheetId="4" hidden="1">{"'Sheet1'!$L$16"}</definedName>
    <definedName name="______NSO2" localSheetId="5" hidden="1">{"'Sheet1'!$L$16"}</definedName>
    <definedName name="______NSO2" localSheetId="7" hidden="1">{"'Sheet1'!$L$16"}</definedName>
    <definedName name="______NSO2" localSheetId="10" hidden="1">{"'Sheet1'!$L$16"}</definedName>
    <definedName name="______NSO2" hidden="1">{"'Sheet1'!$L$16"}</definedName>
    <definedName name="______PA3" localSheetId="4" hidden="1">{"'Sheet1'!$L$16"}</definedName>
    <definedName name="______PA3" localSheetId="5" hidden="1">{"'Sheet1'!$L$16"}</definedName>
    <definedName name="______PA3" localSheetId="7" hidden="1">{"'Sheet1'!$L$16"}</definedName>
    <definedName name="______PA3" localSheetId="10" hidden="1">{"'Sheet1'!$L$16"}</definedName>
    <definedName name="______PA3" hidden="1">{"'Sheet1'!$L$16"}</definedName>
    <definedName name="______SCL4" localSheetId="4" hidden="1">{"'Sheet1'!$L$16"}</definedName>
    <definedName name="______SCL4" localSheetId="5" hidden="1">{"'Sheet1'!$L$16"}</definedName>
    <definedName name="______SCL4" localSheetId="7" hidden="1">{"'Sheet1'!$L$16"}</definedName>
    <definedName name="______SCL4" localSheetId="10" hidden="1">{"'Sheet1'!$L$16"}</definedName>
    <definedName name="______SCL4" hidden="1">{"'Sheet1'!$L$16"}</definedName>
    <definedName name="______Tru21" localSheetId="4" hidden="1">{"'Sheet1'!$L$16"}</definedName>
    <definedName name="______Tru21" localSheetId="5" hidden="1">{"'Sheet1'!$L$16"}</definedName>
    <definedName name="______Tru21" localSheetId="7" hidden="1">{"'Sheet1'!$L$16"}</definedName>
    <definedName name="______Tru21" localSheetId="10" hidden="1">{"'Sheet1'!$L$16"}</definedName>
    <definedName name="______Tru21" hidden="1">{"'Sheet1'!$L$16"}</definedName>
    <definedName name="______vl2" localSheetId="4" hidden="1">{"'Sheet1'!$L$16"}</definedName>
    <definedName name="______vl2" localSheetId="5" hidden="1">{"'Sheet1'!$L$16"}</definedName>
    <definedName name="______vl2" localSheetId="7" hidden="1">{"'Sheet1'!$L$16"}</definedName>
    <definedName name="______vl2" localSheetId="10" hidden="1">{"'Sheet1'!$L$16"}</definedName>
    <definedName name="______vl2" hidden="1">{"'Sheet1'!$L$16"}</definedName>
    <definedName name="_____a1" localSheetId="4" hidden="1">{"'Sheet1'!$L$16"}</definedName>
    <definedName name="_____a1" localSheetId="5" hidden="1">{"'Sheet1'!$L$16"}</definedName>
    <definedName name="_____a1" localSheetId="7" hidden="1">{"'Sheet1'!$L$16"}</definedName>
    <definedName name="_____a1" localSheetId="10" hidden="1">{"'Sheet1'!$L$16"}</definedName>
    <definedName name="_____a1" hidden="1">{"'Sheet1'!$L$16"}</definedName>
    <definedName name="_____B5" localSheetId="4" hidden="1">{#N/A,#N/A,FALSE,"Chung"}</definedName>
    <definedName name="_____B5" localSheetId="5" hidden="1">{#N/A,#N/A,FALSE,"Chung"}</definedName>
    <definedName name="_____B5" localSheetId="7" hidden="1">{#N/A,#N/A,FALSE,"Chung"}</definedName>
    <definedName name="_____B5" localSheetId="10" hidden="1">{#N/A,#N/A,FALSE,"Chung"}</definedName>
    <definedName name="_____B5" hidden="1">{#N/A,#N/A,FALSE,"Chung"}</definedName>
    <definedName name="_____DT12" localSheetId="4" hidden="1">{"'Sheet1'!$L$16"}</definedName>
    <definedName name="_____DT12" localSheetId="5" hidden="1">{"'Sheet1'!$L$16"}</definedName>
    <definedName name="_____DT12" localSheetId="7" hidden="1">{"'Sheet1'!$L$16"}</definedName>
    <definedName name="_____DT12" localSheetId="10" hidden="1">{"'Sheet1'!$L$16"}</definedName>
    <definedName name="_____DT12" hidden="1">{"'Sheet1'!$L$16"}</definedName>
    <definedName name="_____Goi8" localSheetId="4" hidden="1">{"'Sheet1'!$L$16"}</definedName>
    <definedName name="_____Goi8" localSheetId="5" hidden="1">{"'Sheet1'!$L$16"}</definedName>
    <definedName name="_____Goi8" localSheetId="7" hidden="1">{"'Sheet1'!$L$16"}</definedName>
    <definedName name="_____Goi8" localSheetId="10" hidden="1">{"'Sheet1'!$L$16"}</definedName>
    <definedName name="_____Goi8" hidden="1">{"'Sheet1'!$L$16"}</definedName>
    <definedName name="_____h1" localSheetId="4" hidden="1">{"'Sheet1'!$L$16"}</definedName>
    <definedName name="_____h1" localSheetId="5" hidden="1">{"'Sheet1'!$L$16"}</definedName>
    <definedName name="_____h1" localSheetId="7" hidden="1">{"'Sheet1'!$L$16"}</definedName>
    <definedName name="_____h1" localSheetId="10" hidden="1">{"'Sheet1'!$L$16"}</definedName>
    <definedName name="_____h1" hidden="1">{"'Sheet1'!$L$16"}</definedName>
    <definedName name="_____h10" localSheetId="4" hidden="1">{#N/A,#N/A,FALSE,"Chi tiÆt"}</definedName>
    <definedName name="_____h10" localSheetId="5" hidden="1">{#N/A,#N/A,FALSE,"Chi tiÆt"}</definedName>
    <definedName name="_____h10" localSheetId="7" hidden="1">{#N/A,#N/A,FALSE,"Chi tiÆt"}</definedName>
    <definedName name="_____h10" localSheetId="10" hidden="1">{#N/A,#N/A,FALSE,"Chi tiÆt"}</definedName>
    <definedName name="_____h10" hidden="1">{#N/A,#N/A,FALSE,"Chi tiÆt"}</definedName>
    <definedName name="_____h2" localSheetId="4" hidden="1">{"'Sheet1'!$L$16"}</definedName>
    <definedName name="_____h2" localSheetId="5" hidden="1">{"'Sheet1'!$L$16"}</definedName>
    <definedName name="_____h2" localSheetId="7" hidden="1">{"'Sheet1'!$L$16"}</definedName>
    <definedName name="_____h2" localSheetId="10" hidden="1">{"'Sheet1'!$L$16"}</definedName>
    <definedName name="_____h2" hidden="1">{"'Sheet1'!$L$16"}</definedName>
    <definedName name="_____h3" localSheetId="4" hidden="1">{"'Sheet1'!$L$16"}</definedName>
    <definedName name="_____h3" localSheetId="5" hidden="1">{"'Sheet1'!$L$16"}</definedName>
    <definedName name="_____h3" localSheetId="7" hidden="1">{"'Sheet1'!$L$16"}</definedName>
    <definedName name="_____h3" localSheetId="10" hidden="1">{"'Sheet1'!$L$16"}</definedName>
    <definedName name="_____h3" hidden="1">{"'Sheet1'!$L$16"}</definedName>
    <definedName name="_____h5" localSheetId="4" hidden="1">{"'Sheet1'!$L$16"}</definedName>
    <definedName name="_____h5" localSheetId="5" hidden="1">{"'Sheet1'!$L$16"}</definedName>
    <definedName name="_____h5" localSheetId="7" hidden="1">{"'Sheet1'!$L$16"}</definedName>
    <definedName name="_____h5" localSheetId="10" hidden="1">{"'Sheet1'!$L$16"}</definedName>
    <definedName name="_____h5" hidden="1">{"'Sheet1'!$L$16"}</definedName>
    <definedName name="_____h6" localSheetId="4" hidden="1">{"'Sheet1'!$L$16"}</definedName>
    <definedName name="_____h6" localSheetId="5" hidden="1">{"'Sheet1'!$L$16"}</definedName>
    <definedName name="_____h6" localSheetId="7" hidden="1">{"'Sheet1'!$L$16"}</definedName>
    <definedName name="_____h6" localSheetId="10" hidden="1">{"'Sheet1'!$L$16"}</definedName>
    <definedName name="_____h6" hidden="1">{"'Sheet1'!$L$16"}</definedName>
    <definedName name="_____h7" localSheetId="4" hidden="1">{"'Sheet1'!$L$16"}</definedName>
    <definedName name="_____h7" localSheetId="5" hidden="1">{"'Sheet1'!$L$16"}</definedName>
    <definedName name="_____h7" localSheetId="7" hidden="1">{"'Sheet1'!$L$16"}</definedName>
    <definedName name="_____h7" localSheetId="10" hidden="1">{"'Sheet1'!$L$16"}</definedName>
    <definedName name="_____h7" hidden="1">{"'Sheet1'!$L$16"}</definedName>
    <definedName name="_____h8" localSheetId="4" hidden="1">{"'Sheet1'!$L$16"}</definedName>
    <definedName name="_____h8" localSheetId="5" hidden="1">{"'Sheet1'!$L$16"}</definedName>
    <definedName name="_____h8" localSheetId="7" hidden="1">{"'Sheet1'!$L$16"}</definedName>
    <definedName name="_____h8" localSheetId="10" hidden="1">{"'Sheet1'!$L$16"}</definedName>
    <definedName name="_____h8" hidden="1">{"'Sheet1'!$L$16"}</definedName>
    <definedName name="_____h9" localSheetId="4" hidden="1">{"'Sheet1'!$L$16"}</definedName>
    <definedName name="_____h9" localSheetId="5" hidden="1">{"'Sheet1'!$L$16"}</definedName>
    <definedName name="_____h9" localSheetId="7" hidden="1">{"'Sheet1'!$L$16"}</definedName>
    <definedName name="_____h9" localSheetId="10" hidden="1">{"'Sheet1'!$L$16"}</definedName>
    <definedName name="_____h9" hidden="1">{"'Sheet1'!$L$16"}</definedName>
    <definedName name="_____hu1" localSheetId="4" hidden="1">{"'Sheet1'!$L$16"}</definedName>
    <definedName name="_____hu1" localSheetId="5" hidden="1">{"'Sheet1'!$L$16"}</definedName>
    <definedName name="_____hu1" localSheetId="7" hidden="1">{"'Sheet1'!$L$16"}</definedName>
    <definedName name="_____hu1" localSheetId="10" hidden="1">{"'Sheet1'!$L$16"}</definedName>
    <definedName name="_____hu1" hidden="1">{"'Sheet1'!$L$16"}</definedName>
    <definedName name="_____hu2" localSheetId="4" hidden="1">{"'Sheet1'!$L$16"}</definedName>
    <definedName name="_____hu2" localSheetId="5" hidden="1">{"'Sheet1'!$L$16"}</definedName>
    <definedName name="_____hu2" localSheetId="7" hidden="1">{"'Sheet1'!$L$16"}</definedName>
    <definedName name="_____hu2" localSheetId="10" hidden="1">{"'Sheet1'!$L$16"}</definedName>
    <definedName name="_____hu2" hidden="1">{"'Sheet1'!$L$16"}</definedName>
    <definedName name="_____hu5" localSheetId="4" hidden="1">{"'Sheet1'!$L$16"}</definedName>
    <definedName name="_____hu5" localSheetId="5" hidden="1">{"'Sheet1'!$L$16"}</definedName>
    <definedName name="_____hu5" localSheetId="7" hidden="1">{"'Sheet1'!$L$16"}</definedName>
    <definedName name="_____hu5" localSheetId="10" hidden="1">{"'Sheet1'!$L$16"}</definedName>
    <definedName name="_____hu5" hidden="1">{"'Sheet1'!$L$16"}</definedName>
    <definedName name="_____hu6" localSheetId="4" hidden="1">{"'Sheet1'!$L$16"}</definedName>
    <definedName name="_____hu6" localSheetId="5" hidden="1">{"'Sheet1'!$L$16"}</definedName>
    <definedName name="_____hu6" localSheetId="7" hidden="1">{"'Sheet1'!$L$16"}</definedName>
    <definedName name="_____hu6" localSheetId="10" hidden="1">{"'Sheet1'!$L$16"}</definedName>
    <definedName name="_____hu6" hidden="1">{"'Sheet1'!$L$16"}</definedName>
    <definedName name="_____huy1" localSheetId="4" hidden="1">{"'Sheet1'!$L$16"}</definedName>
    <definedName name="_____huy1" localSheetId="5" hidden="1">{"'Sheet1'!$L$16"}</definedName>
    <definedName name="_____huy1" localSheetId="7" hidden="1">{"'Sheet1'!$L$16"}</definedName>
    <definedName name="_____huy1" localSheetId="10" hidden="1">{"'Sheet1'!$L$16"}</definedName>
    <definedName name="_____huy1" hidden="1">{"'Sheet1'!$L$16"}</definedName>
    <definedName name="_____NSO2" localSheetId="4" hidden="1">{"'Sheet1'!$L$16"}</definedName>
    <definedName name="_____NSO2" localSheetId="5" hidden="1">{"'Sheet1'!$L$16"}</definedName>
    <definedName name="_____NSO2" localSheetId="7" hidden="1">{"'Sheet1'!$L$16"}</definedName>
    <definedName name="_____NSO2" localSheetId="10" hidden="1">{"'Sheet1'!$L$16"}</definedName>
    <definedName name="_____NSO2" hidden="1">{"'Sheet1'!$L$16"}</definedName>
    <definedName name="_____PA3" localSheetId="4" hidden="1">{"'Sheet1'!$L$16"}</definedName>
    <definedName name="_____PA3" localSheetId="5" hidden="1">{"'Sheet1'!$L$16"}</definedName>
    <definedName name="_____PA3" localSheetId="7" hidden="1">{"'Sheet1'!$L$16"}</definedName>
    <definedName name="_____PA3" localSheetId="10" hidden="1">{"'Sheet1'!$L$16"}</definedName>
    <definedName name="_____PA3" hidden="1">{"'Sheet1'!$L$16"}</definedName>
    <definedName name="_____SCL4" localSheetId="4" hidden="1">{"'Sheet1'!$L$16"}</definedName>
    <definedName name="_____SCL4" localSheetId="5" hidden="1">{"'Sheet1'!$L$16"}</definedName>
    <definedName name="_____SCL4" localSheetId="7" hidden="1">{"'Sheet1'!$L$16"}</definedName>
    <definedName name="_____SCL4" localSheetId="10" hidden="1">{"'Sheet1'!$L$16"}</definedName>
    <definedName name="_____SCL4" hidden="1">{"'Sheet1'!$L$16"}</definedName>
    <definedName name="_____vl2" localSheetId="4" hidden="1">{"'Sheet1'!$L$16"}</definedName>
    <definedName name="_____vl2" localSheetId="5" hidden="1">{"'Sheet1'!$L$16"}</definedName>
    <definedName name="_____vl2" localSheetId="7" hidden="1">{"'Sheet1'!$L$16"}</definedName>
    <definedName name="_____vl2" localSheetId="10" hidden="1">{"'Sheet1'!$L$16"}</definedName>
    <definedName name="_____vl2" hidden="1">{"'Sheet1'!$L$16"}</definedName>
    <definedName name="____a1" localSheetId="4" hidden="1">{"'Sheet1'!$L$16"}</definedName>
    <definedName name="____a1" localSheetId="5" hidden="1">{"'Sheet1'!$L$16"}</definedName>
    <definedName name="____a1" localSheetId="7" hidden="1">{"'Sheet1'!$L$16"}</definedName>
    <definedName name="____a1" localSheetId="10" hidden="1">{"'Sheet1'!$L$16"}</definedName>
    <definedName name="____a1" hidden="1">{"'Sheet1'!$L$16"}</definedName>
    <definedName name="____a129" localSheetId="4" hidden="1">{"Offgrid",#N/A,FALSE,"OFFGRID";"Region",#N/A,FALSE,"REGION";"Offgrid -2",#N/A,FALSE,"OFFGRID";"WTP",#N/A,FALSE,"WTP";"WTP -2",#N/A,FALSE,"WTP";"Project",#N/A,FALSE,"PROJECT";"Summary -2",#N/A,FALSE,"SUMMARY"}</definedName>
    <definedName name="____a129" localSheetId="5" hidden="1">{"Offgrid",#N/A,FALSE,"OFFGRID";"Region",#N/A,FALSE,"REGION";"Offgrid -2",#N/A,FALSE,"OFFGRID";"WTP",#N/A,FALSE,"WTP";"WTP -2",#N/A,FALSE,"WTP";"Project",#N/A,FALSE,"PROJECT";"Summary -2",#N/A,FALSE,"SUMMARY"}</definedName>
    <definedName name="____a129" localSheetId="7" hidden="1">{"Offgrid",#N/A,FALSE,"OFFGRID";"Region",#N/A,FALSE,"REGION";"Offgrid -2",#N/A,FALSE,"OFFGRID";"WTP",#N/A,FALSE,"WTP";"WTP -2",#N/A,FALSE,"WTP";"Project",#N/A,FALSE,"PROJECT";"Summary -2",#N/A,FALSE,"SUMMARY"}</definedName>
    <definedName name="____a129" localSheetId="10"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4" hidden="1">{"Offgrid",#N/A,FALSE,"OFFGRID";"Region",#N/A,FALSE,"REGION";"Offgrid -2",#N/A,FALSE,"OFFGRID";"WTP",#N/A,FALSE,"WTP";"WTP -2",#N/A,FALSE,"WTP";"Project",#N/A,FALSE,"PROJECT";"Summary -2",#N/A,FALSE,"SUMMARY"}</definedName>
    <definedName name="____a130" localSheetId="5" hidden="1">{"Offgrid",#N/A,FALSE,"OFFGRID";"Region",#N/A,FALSE,"REGION";"Offgrid -2",#N/A,FALSE,"OFFGRID";"WTP",#N/A,FALSE,"WTP";"WTP -2",#N/A,FALSE,"WTP";"Project",#N/A,FALSE,"PROJECT";"Summary -2",#N/A,FALSE,"SUMMARY"}</definedName>
    <definedName name="____a130" localSheetId="7" hidden="1">{"Offgrid",#N/A,FALSE,"OFFGRID";"Region",#N/A,FALSE,"REGION";"Offgrid -2",#N/A,FALSE,"OFFGRID";"WTP",#N/A,FALSE,"WTP";"WTP -2",#N/A,FALSE,"WTP";"Project",#N/A,FALSE,"PROJECT";"Summary -2",#N/A,FALSE,"SUMMARY"}</definedName>
    <definedName name="____a130" localSheetId="10"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localSheetId="4" hidden="1">{"'Sheet1'!$L$16"}</definedName>
    <definedName name="____B1" localSheetId="5" hidden="1">{"'Sheet1'!$L$16"}</definedName>
    <definedName name="____B1" localSheetId="7" hidden="1">{"'Sheet1'!$L$16"}</definedName>
    <definedName name="____B1" localSheetId="10" hidden="1">{"'Sheet1'!$L$16"}</definedName>
    <definedName name="____B1" hidden="1">{"'Sheet1'!$L$16"}</definedName>
    <definedName name="____B5" localSheetId="4" hidden="1">{#N/A,#N/A,FALSE,"Chung"}</definedName>
    <definedName name="____B5" localSheetId="5" hidden="1">{#N/A,#N/A,FALSE,"Chung"}</definedName>
    <definedName name="____B5" localSheetId="7" hidden="1">{#N/A,#N/A,FALSE,"Chung"}</definedName>
    <definedName name="____B5" localSheetId="10" hidden="1">{#N/A,#N/A,FALSE,"Chung"}</definedName>
    <definedName name="____B5" hidden="1">{#N/A,#N/A,FALSE,"Chung"}</definedName>
    <definedName name="____ban2" localSheetId="4" hidden="1">{"'Sheet1'!$L$16"}</definedName>
    <definedName name="____ban2" localSheetId="5" hidden="1">{"'Sheet1'!$L$16"}</definedName>
    <definedName name="____ban2" localSheetId="7" hidden="1">{"'Sheet1'!$L$16"}</definedName>
    <definedName name="____ban2" localSheetId="10" hidden="1">{"'Sheet1'!$L$16"}</definedName>
    <definedName name="____ban2" hidden="1">{"'Sheet1'!$L$16"}</definedName>
    <definedName name="____cep1" localSheetId="4" hidden="1">{"'Sheet1'!$L$16"}</definedName>
    <definedName name="____cep1" localSheetId="5" hidden="1">{"'Sheet1'!$L$16"}</definedName>
    <definedName name="____cep1" localSheetId="7" hidden="1">{"'Sheet1'!$L$16"}</definedName>
    <definedName name="____cep1" localSheetId="10" hidden="1">{"'Sheet1'!$L$16"}</definedName>
    <definedName name="____cep1" hidden="1">{"'Sheet1'!$L$16"}</definedName>
    <definedName name="____CN1" localSheetId="4" hidden="1">{"'Sheet1'!$L$16"}</definedName>
    <definedName name="____CN1" localSheetId="5" hidden="1">{"'Sheet1'!$L$16"}</definedName>
    <definedName name="____CN1" localSheetId="7" hidden="1">{"'Sheet1'!$L$16"}</definedName>
    <definedName name="____CN1" localSheetId="10" hidden="1">{"'Sheet1'!$L$16"}</definedName>
    <definedName name="____CN1" hidden="1">{"'Sheet1'!$L$16"}</definedName>
    <definedName name="____Coc39" localSheetId="4" hidden="1">{"'Sheet1'!$L$16"}</definedName>
    <definedName name="____Coc39" localSheetId="5" hidden="1">{"'Sheet1'!$L$16"}</definedName>
    <definedName name="____Coc39" localSheetId="7" hidden="1">{"'Sheet1'!$L$16"}</definedName>
    <definedName name="____Coc39" localSheetId="10" hidden="1">{"'Sheet1'!$L$16"}</definedName>
    <definedName name="____Coc39" hidden="1">{"'Sheet1'!$L$16"}</definedName>
    <definedName name="____CT3" localSheetId="4" hidden="1">{"'Sheet1'!$L$16"}</definedName>
    <definedName name="____CT3" localSheetId="5" hidden="1">{"'Sheet1'!$L$16"}</definedName>
    <definedName name="____CT3" localSheetId="7" hidden="1">{"'Sheet1'!$L$16"}</definedName>
    <definedName name="____CT3" localSheetId="10" hidden="1">{"'Sheet1'!$L$16"}</definedName>
    <definedName name="____CT3" hidden="1">{"'Sheet1'!$L$16"}</definedName>
    <definedName name="____DT12" localSheetId="4" hidden="1">{"'Sheet1'!$L$16"}</definedName>
    <definedName name="____DT12" localSheetId="5" hidden="1">{"'Sheet1'!$L$16"}</definedName>
    <definedName name="____DT12" localSheetId="7" hidden="1">{"'Sheet1'!$L$16"}</definedName>
    <definedName name="____DT12" localSheetId="10" hidden="1">{"'Sheet1'!$L$16"}</definedName>
    <definedName name="____DT12" hidden="1">{"'Sheet1'!$L$16"}</definedName>
    <definedName name="____Goi8" localSheetId="4" hidden="1">{"'Sheet1'!$L$16"}</definedName>
    <definedName name="____Goi8" localSheetId="5" hidden="1">{"'Sheet1'!$L$16"}</definedName>
    <definedName name="____Goi8" localSheetId="7" hidden="1">{"'Sheet1'!$L$16"}</definedName>
    <definedName name="____Goi8" localSheetId="10" hidden="1">{"'Sheet1'!$L$16"}</definedName>
    <definedName name="____Goi8" hidden="1">{"'Sheet1'!$L$16"}</definedName>
    <definedName name="____h1" localSheetId="4" hidden="1">{"'Sheet1'!$L$16"}</definedName>
    <definedName name="____h1" localSheetId="5" hidden="1">{"'Sheet1'!$L$16"}</definedName>
    <definedName name="____h1" localSheetId="7" hidden="1">{"'Sheet1'!$L$16"}</definedName>
    <definedName name="____h1" localSheetId="10" hidden="1">{"'Sheet1'!$L$16"}</definedName>
    <definedName name="____h1" hidden="1">{"'Sheet1'!$L$16"}</definedName>
    <definedName name="____h10" localSheetId="4" hidden="1">{#N/A,#N/A,FALSE,"Chi tiÆt"}</definedName>
    <definedName name="____h10" localSheetId="5" hidden="1">{#N/A,#N/A,FALSE,"Chi tiÆt"}</definedName>
    <definedName name="____h10" localSheetId="7" hidden="1">{#N/A,#N/A,FALSE,"Chi tiÆt"}</definedName>
    <definedName name="____h10" localSheetId="10" hidden="1">{#N/A,#N/A,FALSE,"Chi tiÆt"}</definedName>
    <definedName name="____h10" hidden="1">{#N/A,#N/A,FALSE,"Chi tiÆt"}</definedName>
    <definedName name="____h2" localSheetId="4" hidden="1">{"'Sheet1'!$L$16"}</definedName>
    <definedName name="____h2" localSheetId="5" hidden="1">{"'Sheet1'!$L$16"}</definedName>
    <definedName name="____h2" localSheetId="7" hidden="1">{"'Sheet1'!$L$16"}</definedName>
    <definedName name="____h2" localSheetId="10" hidden="1">{"'Sheet1'!$L$16"}</definedName>
    <definedName name="____h2" hidden="1">{"'Sheet1'!$L$16"}</definedName>
    <definedName name="____h3" localSheetId="4" hidden="1">{"'Sheet1'!$L$16"}</definedName>
    <definedName name="____h3" localSheetId="5" hidden="1">{"'Sheet1'!$L$16"}</definedName>
    <definedName name="____h3" localSheetId="7" hidden="1">{"'Sheet1'!$L$16"}</definedName>
    <definedName name="____h3" localSheetId="10" hidden="1">{"'Sheet1'!$L$16"}</definedName>
    <definedName name="____h3" hidden="1">{"'Sheet1'!$L$16"}</definedName>
    <definedName name="____h5" localSheetId="4" hidden="1">{"'Sheet1'!$L$16"}</definedName>
    <definedName name="____h5" localSheetId="5" hidden="1">{"'Sheet1'!$L$16"}</definedName>
    <definedName name="____h5" localSheetId="7" hidden="1">{"'Sheet1'!$L$16"}</definedName>
    <definedName name="____h5" localSheetId="10" hidden="1">{"'Sheet1'!$L$16"}</definedName>
    <definedName name="____h5" hidden="1">{"'Sheet1'!$L$16"}</definedName>
    <definedName name="____h6" localSheetId="4" hidden="1">{"'Sheet1'!$L$16"}</definedName>
    <definedName name="____h6" localSheetId="5" hidden="1">{"'Sheet1'!$L$16"}</definedName>
    <definedName name="____h6" localSheetId="7" hidden="1">{"'Sheet1'!$L$16"}</definedName>
    <definedName name="____h6" localSheetId="10" hidden="1">{"'Sheet1'!$L$16"}</definedName>
    <definedName name="____h6" hidden="1">{"'Sheet1'!$L$16"}</definedName>
    <definedName name="____h7" localSheetId="4" hidden="1">{"'Sheet1'!$L$16"}</definedName>
    <definedName name="____h7" localSheetId="5" hidden="1">{"'Sheet1'!$L$16"}</definedName>
    <definedName name="____h7" localSheetId="7" hidden="1">{"'Sheet1'!$L$16"}</definedName>
    <definedName name="____h7" localSheetId="10" hidden="1">{"'Sheet1'!$L$16"}</definedName>
    <definedName name="____h7" hidden="1">{"'Sheet1'!$L$16"}</definedName>
    <definedName name="____h8" localSheetId="4" hidden="1">{"'Sheet1'!$L$16"}</definedName>
    <definedName name="____h8" localSheetId="5" hidden="1">{"'Sheet1'!$L$16"}</definedName>
    <definedName name="____h8" localSheetId="7" hidden="1">{"'Sheet1'!$L$16"}</definedName>
    <definedName name="____h8" localSheetId="10" hidden="1">{"'Sheet1'!$L$16"}</definedName>
    <definedName name="____h8" hidden="1">{"'Sheet1'!$L$16"}</definedName>
    <definedName name="____h9" localSheetId="4" hidden="1">{"'Sheet1'!$L$16"}</definedName>
    <definedName name="____h9" localSheetId="5" hidden="1">{"'Sheet1'!$L$16"}</definedName>
    <definedName name="____h9" localSheetId="7" hidden="1">{"'Sheet1'!$L$16"}</definedName>
    <definedName name="____h9" localSheetId="10" hidden="1">{"'Sheet1'!$L$16"}</definedName>
    <definedName name="____h9" hidden="1">{"'Sheet1'!$L$16"}</definedName>
    <definedName name="____hu1" localSheetId="4" hidden="1">{"'Sheet1'!$L$16"}</definedName>
    <definedName name="____hu1" localSheetId="5" hidden="1">{"'Sheet1'!$L$16"}</definedName>
    <definedName name="____hu1" localSheetId="7" hidden="1">{"'Sheet1'!$L$16"}</definedName>
    <definedName name="____hu1" localSheetId="10" hidden="1">{"'Sheet1'!$L$16"}</definedName>
    <definedName name="____hu1" hidden="1">{"'Sheet1'!$L$16"}</definedName>
    <definedName name="____hu2" localSheetId="4" hidden="1">{"'Sheet1'!$L$16"}</definedName>
    <definedName name="____hu2" localSheetId="5" hidden="1">{"'Sheet1'!$L$16"}</definedName>
    <definedName name="____hu2" localSheetId="7" hidden="1">{"'Sheet1'!$L$16"}</definedName>
    <definedName name="____hu2" localSheetId="10" hidden="1">{"'Sheet1'!$L$16"}</definedName>
    <definedName name="____hu2" hidden="1">{"'Sheet1'!$L$16"}</definedName>
    <definedName name="____hu5" localSheetId="4" hidden="1">{"'Sheet1'!$L$16"}</definedName>
    <definedName name="____hu5" localSheetId="5" hidden="1">{"'Sheet1'!$L$16"}</definedName>
    <definedName name="____hu5" localSheetId="7" hidden="1">{"'Sheet1'!$L$16"}</definedName>
    <definedName name="____hu5" localSheetId="10" hidden="1">{"'Sheet1'!$L$16"}</definedName>
    <definedName name="____hu5" hidden="1">{"'Sheet1'!$L$16"}</definedName>
    <definedName name="____hu6" localSheetId="4" hidden="1">{"'Sheet1'!$L$16"}</definedName>
    <definedName name="____hu6" localSheetId="5" hidden="1">{"'Sheet1'!$L$16"}</definedName>
    <definedName name="____hu6" localSheetId="7" hidden="1">{"'Sheet1'!$L$16"}</definedName>
    <definedName name="____hu6" localSheetId="10" hidden="1">{"'Sheet1'!$L$16"}</definedName>
    <definedName name="____hu6" hidden="1">{"'Sheet1'!$L$16"}</definedName>
    <definedName name="____huy1" localSheetId="4" hidden="1">{"'Sheet1'!$L$16"}</definedName>
    <definedName name="____huy1" localSheetId="5" hidden="1">{"'Sheet1'!$L$16"}</definedName>
    <definedName name="____huy1" localSheetId="7" hidden="1">{"'Sheet1'!$L$16"}</definedName>
    <definedName name="____huy1" localSheetId="10" hidden="1">{"'Sheet1'!$L$16"}</definedName>
    <definedName name="____huy1" hidden="1">{"'Sheet1'!$L$16"}</definedName>
    <definedName name="____Lan1" localSheetId="4" hidden="1">{"'Sheet1'!$L$16"}</definedName>
    <definedName name="____Lan1" localSheetId="5" hidden="1">{"'Sheet1'!$L$16"}</definedName>
    <definedName name="____Lan1" localSheetId="7" hidden="1">{"'Sheet1'!$L$16"}</definedName>
    <definedName name="____Lan1" localSheetId="10" hidden="1">{"'Sheet1'!$L$16"}</definedName>
    <definedName name="____Lan1" hidden="1">{"'Sheet1'!$L$16"}</definedName>
    <definedName name="____LAN3" localSheetId="4" hidden="1">{"'Sheet1'!$L$16"}</definedName>
    <definedName name="____LAN3" localSheetId="5" hidden="1">{"'Sheet1'!$L$16"}</definedName>
    <definedName name="____LAN3" localSheetId="7" hidden="1">{"'Sheet1'!$L$16"}</definedName>
    <definedName name="____LAN3" localSheetId="10" hidden="1">{"'Sheet1'!$L$16"}</definedName>
    <definedName name="____LAN3" hidden="1">{"'Sheet1'!$L$16"}</definedName>
    <definedName name="____lk2" localSheetId="4" hidden="1">{"'Sheet1'!$L$16"}</definedName>
    <definedName name="____lk2" localSheetId="5" hidden="1">{"'Sheet1'!$L$16"}</definedName>
    <definedName name="____lk2" localSheetId="7" hidden="1">{"'Sheet1'!$L$16"}</definedName>
    <definedName name="____lk2" localSheetId="10" hidden="1">{"'Sheet1'!$L$16"}</definedName>
    <definedName name="____lk2" hidden="1">{"'Sheet1'!$L$16"}</definedName>
    <definedName name="____M36" localSheetId="4" hidden="1">{"'Sheet1'!$L$16"}</definedName>
    <definedName name="____M36" localSheetId="5" hidden="1">{"'Sheet1'!$L$16"}</definedName>
    <definedName name="____M36" localSheetId="7" hidden="1">{"'Sheet1'!$L$16"}</definedName>
    <definedName name="____M36" localSheetId="10" hidden="1">{"'Sheet1'!$L$16"}</definedName>
    <definedName name="____M36" hidden="1">{"'Sheet1'!$L$16"}</definedName>
    <definedName name="____NMD8" localSheetId="4" hidden="1">{"'Sheet1'!$L$16"}</definedName>
    <definedName name="____NMD8" localSheetId="5" hidden="1">{"'Sheet1'!$L$16"}</definedName>
    <definedName name="____NMD8" localSheetId="7" hidden="1">{"'Sheet1'!$L$16"}</definedName>
    <definedName name="____NMD8" localSheetId="10" hidden="1">{"'Sheet1'!$L$16"}</definedName>
    <definedName name="____NMD8" hidden="1">{"'Sheet1'!$L$16"}</definedName>
    <definedName name="____NSO2" localSheetId="4" hidden="1">{"'Sheet1'!$L$16"}</definedName>
    <definedName name="____NSO2" localSheetId="5" hidden="1">{"'Sheet1'!$L$16"}</definedName>
    <definedName name="____NSO2" localSheetId="7" hidden="1">{"'Sheet1'!$L$16"}</definedName>
    <definedName name="____NSO2" localSheetId="10" hidden="1">{"'Sheet1'!$L$16"}</definedName>
    <definedName name="____NSO2" hidden="1">{"'Sheet1'!$L$16"}</definedName>
    <definedName name="____PA3" localSheetId="4" hidden="1">{"'Sheet1'!$L$16"}</definedName>
    <definedName name="____PA3" localSheetId="5" hidden="1">{"'Sheet1'!$L$16"}</definedName>
    <definedName name="____PA3" localSheetId="7" hidden="1">{"'Sheet1'!$L$16"}</definedName>
    <definedName name="____PA3" localSheetId="10" hidden="1">{"'Sheet1'!$L$16"}</definedName>
    <definedName name="____PA3" hidden="1">{"'Sheet1'!$L$16"}</definedName>
    <definedName name="____Pl2" localSheetId="4" hidden="1">{"'Sheet1'!$L$16"}</definedName>
    <definedName name="____Pl2" localSheetId="5" hidden="1">{"'Sheet1'!$L$16"}</definedName>
    <definedName name="____Pl2" localSheetId="7" hidden="1">{"'Sheet1'!$L$16"}</definedName>
    <definedName name="____Pl2" localSheetId="10" hidden="1">{"'Sheet1'!$L$16"}</definedName>
    <definedName name="____Pl2" hidden="1">{"'Sheet1'!$L$16"}</definedName>
    <definedName name="____SCL4" localSheetId="4" hidden="1">{"'Sheet1'!$L$16"}</definedName>
    <definedName name="____SCL4" localSheetId="5" hidden="1">{"'Sheet1'!$L$16"}</definedName>
    <definedName name="____SCL4" localSheetId="7" hidden="1">{"'Sheet1'!$L$16"}</definedName>
    <definedName name="____SCL4" localSheetId="10" hidden="1">{"'Sheet1'!$L$16"}</definedName>
    <definedName name="____SCL4" hidden="1">{"'Sheet1'!$L$16"}</definedName>
    <definedName name="____tt3" localSheetId="4" hidden="1">{"'Sheet1'!$L$16"}</definedName>
    <definedName name="____tt3" localSheetId="5" hidden="1">{"'Sheet1'!$L$16"}</definedName>
    <definedName name="____tt3" localSheetId="7" hidden="1">{"'Sheet1'!$L$16"}</definedName>
    <definedName name="____tt3" localSheetId="10" hidden="1">{"'Sheet1'!$L$16"}</definedName>
    <definedName name="____tt3" hidden="1">{"'Sheet1'!$L$16"}</definedName>
    <definedName name="____TT31" localSheetId="4" hidden="1">{"'Sheet1'!$L$16"}</definedName>
    <definedName name="____TT31" localSheetId="5" hidden="1">{"'Sheet1'!$L$16"}</definedName>
    <definedName name="____TT31" localSheetId="7" hidden="1">{"'Sheet1'!$L$16"}</definedName>
    <definedName name="____TT31" localSheetId="10" hidden="1">{"'Sheet1'!$L$16"}</definedName>
    <definedName name="____TT31" hidden="1">{"'Sheet1'!$L$16"}</definedName>
    <definedName name="____Tru21" localSheetId="4" hidden="1">{"'Sheet1'!$L$16"}</definedName>
    <definedName name="____Tru21" localSheetId="5" hidden="1">{"'Sheet1'!$L$16"}</definedName>
    <definedName name="____Tru21" localSheetId="7" hidden="1">{"'Sheet1'!$L$16"}</definedName>
    <definedName name="____Tru21" localSheetId="10" hidden="1">{"'Sheet1'!$L$16"}</definedName>
    <definedName name="____Tru21" hidden="1">{"'Sheet1'!$L$16"}</definedName>
    <definedName name="____vl2" localSheetId="4" hidden="1">{"'Sheet1'!$L$16"}</definedName>
    <definedName name="____vl2" localSheetId="5" hidden="1">{"'Sheet1'!$L$16"}</definedName>
    <definedName name="____vl2" localSheetId="7" hidden="1">{"'Sheet1'!$L$16"}</definedName>
    <definedName name="____vl2" localSheetId="10" hidden="1">{"'Sheet1'!$L$16"}</definedName>
    <definedName name="____vl2" hidden="1">{"'Sheet1'!$L$16"}</definedName>
    <definedName name="____xlfn.BAHTTEXT" hidden="1">#NAME?</definedName>
    <definedName name="___a1" localSheetId="4" hidden="1">{"'Sheet1'!$L$16"}</definedName>
    <definedName name="___a1" localSheetId="5" hidden="1">{"'Sheet1'!$L$16"}</definedName>
    <definedName name="___a1" localSheetId="7" hidden="1">{"'Sheet1'!$L$16"}</definedName>
    <definedName name="___a1" localSheetId="10" hidden="1">{"'Sheet1'!$L$16"}</definedName>
    <definedName name="___a1" hidden="1">{"'Sheet1'!$L$16"}</definedName>
    <definedName name="___B1" localSheetId="4" hidden="1">{"'Sheet1'!$L$16"}</definedName>
    <definedName name="___B1" localSheetId="5" hidden="1">{"'Sheet1'!$L$16"}</definedName>
    <definedName name="___B1" localSheetId="7" hidden="1">{"'Sheet1'!$L$16"}</definedName>
    <definedName name="___B1" localSheetId="10" hidden="1">{"'Sheet1'!$L$16"}</definedName>
    <definedName name="___B1" hidden="1">{"'Sheet1'!$L$16"}</definedName>
    <definedName name="___B5" localSheetId="4" hidden="1">{#N/A,#N/A,FALSE,"Chung"}</definedName>
    <definedName name="___B5" localSheetId="5" hidden="1">{#N/A,#N/A,FALSE,"Chung"}</definedName>
    <definedName name="___B5" localSheetId="7" hidden="1">{#N/A,#N/A,FALSE,"Chung"}</definedName>
    <definedName name="___B5" localSheetId="10" hidden="1">{#N/A,#N/A,FALSE,"Chung"}</definedName>
    <definedName name="___B5" hidden="1">{#N/A,#N/A,FALSE,"Chung"}</definedName>
    <definedName name="___ban2" localSheetId="4" hidden="1">{"'Sheet1'!$L$16"}</definedName>
    <definedName name="___ban2" localSheetId="5" hidden="1">{"'Sheet1'!$L$16"}</definedName>
    <definedName name="___ban2" localSheetId="7" hidden="1">{"'Sheet1'!$L$16"}</definedName>
    <definedName name="___ban2" localSheetId="10" hidden="1">{"'Sheet1'!$L$16"}</definedName>
    <definedName name="___ban2" hidden="1">{"'Sheet1'!$L$16"}</definedName>
    <definedName name="___cep1" localSheetId="4" hidden="1">{"'Sheet1'!$L$16"}</definedName>
    <definedName name="___cep1" localSheetId="5" hidden="1">{"'Sheet1'!$L$16"}</definedName>
    <definedName name="___cep1" localSheetId="7" hidden="1">{"'Sheet1'!$L$16"}</definedName>
    <definedName name="___cep1" localSheetId="10" hidden="1">{"'Sheet1'!$L$16"}</definedName>
    <definedName name="___cep1" hidden="1">{"'Sheet1'!$L$16"}</definedName>
    <definedName name="___Coc39" localSheetId="4" hidden="1">{"'Sheet1'!$L$16"}</definedName>
    <definedName name="___Coc39" localSheetId="5" hidden="1">{"'Sheet1'!$L$16"}</definedName>
    <definedName name="___Coc39" localSheetId="7" hidden="1">{"'Sheet1'!$L$16"}</definedName>
    <definedName name="___Coc39" localSheetId="10" hidden="1">{"'Sheet1'!$L$16"}</definedName>
    <definedName name="___Coc39" hidden="1">{"'Sheet1'!$L$16"}</definedName>
    <definedName name="___DT12" localSheetId="4" hidden="1">{"'Sheet1'!$L$16"}</definedName>
    <definedName name="___DT12" localSheetId="5" hidden="1">{"'Sheet1'!$L$16"}</definedName>
    <definedName name="___DT12" localSheetId="7" hidden="1">{"'Sheet1'!$L$16"}</definedName>
    <definedName name="___DT12" localSheetId="10" hidden="1">{"'Sheet1'!$L$16"}</definedName>
    <definedName name="___DT12" hidden="1">{"'Sheet1'!$L$16"}</definedName>
    <definedName name="___Goi8" localSheetId="4" hidden="1">{"'Sheet1'!$L$16"}</definedName>
    <definedName name="___Goi8" localSheetId="5" hidden="1">{"'Sheet1'!$L$16"}</definedName>
    <definedName name="___Goi8" localSheetId="7" hidden="1">{"'Sheet1'!$L$16"}</definedName>
    <definedName name="___Goi8" localSheetId="10" hidden="1">{"'Sheet1'!$L$16"}</definedName>
    <definedName name="___Goi8" hidden="1">{"'Sheet1'!$L$16"}</definedName>
    <definedName name="___h1" localSheetId="4" hidden="1">{"'Sheet1'!$L$16"}</definedName>
    <definedName name="___h1" localSheetId="5" hidden="1">{"'Sheet1'!$L$16"}</definedName>
    <definedName name="___h1" localSheetId="7" hidden="1">{"'Sheet1'!$L$16"}</definedName>
    <definedName name="___h1" localSheetId="10" hidden="1">{"'Sheet1'!$L$16"}</definedName>
    <definedName name="___h1" hidden="1">{"'Sheet1'!$L$16"}</definedName>
    <definedName name="___h10" localSheetId="4" hidden="1">{#N/A,#N/A,FALSE,"Chi tiÆt"}</definedName>
    <definedName name="___h10" localSheetId="5" hidden="1">{#N/A,#N/A,FALSE,"Chi tiÆt"}</definedName>
    <definedName name="___h10" localSheetId="7" hidden="1">{#N/A,#N/A,FALSE,"Chi tiÆt"}</definedName>
    <definedName name="___h10" localSheetId="10" hidden="1">{#N/A,#N/A,FALSE,"Chi tiÆt"}</definedName>
    <definedName name="___h10" hidden="1">{#N/A,#N/A,FALSE,"Chi tiÆt"}</definedName>
    <definedName name="___h2" localSheetId="4" hidden="1">{"'Sheet1'!$L$16"}</definedName>
    <definedName name="___h2" localSheetId="5" hidden="1">{"'Sheet1'!$L$16"}</definedName>
    <definedName name="___h2" localSheetId="7" hidden="1">{"'Sheet1'!$L$16"}</definedName>
    <definedName name="___h2" localSheetId="10" hidden="1">{"'Sheet1'!$L$16"}</definedName>
    <definedName name="___h2" hidden="1">{"'Sheet1'!$L$16"}</definedName>
    <definedName name="___h3" localSheetId="4" hidden="1">{"'Sheet1'!$L$16"}</definedName>
    <definedName name="___h3" localSheetId="5" hidden="1">{"'Sheet1'!$L$16"}</definedName>
    <definedName name="___h3" localSheetId="7" hidden="1">{"'Sheet1'!$L$16"}</definedName>
    <definedName name="___h3" localSheetId="10" hidden="1">{"'Sheet1'!$L$16"}</definedName>
    <definedName name="___h3" hidden="1">{"'Sheet1'!$L$16"}</definedName>
    <definedName name="___h5" localSheetId="4" hidden="1">{"'Sheet1'!$L$16"}</definedName>
    <definedName name="___h5" localSheetId="5" hidden="1">{"'Sheet1'!$L$16"}</definedName>
    <definedName name="___h5" localSheetId="7" hidden="1">{"'Sheet1'!$L$16"}</definedName>
    <definedName name="___h5" localSheetId="10" hidden="1">{"'Sheet1'!$L$16"}</definedName>
    <definedName name="___h5" hidden="1">{"'Sheet1'!$L$16"}</definedName>
    <definedName name="___h6" localSheetId="4" hidden="1">{"'Sheet1'!$L$16"}</definedName>
    <definedName name="___h6" localSheetId="5" hidden="1">{"'Sheet1'!$L$16"}</definedName>
    <definedName name="___h6" localSheetId="7" hidden="1">{"'Sheet1'!$L$16"}</definedName>
    <definedName name="___h6" localSheetId="10" hidden="1">{"'Sheet1'!$L$16"}</definedName>
    <definedName name="___h6" hidden="1">{"'Sheet1'!$L$16"}</definedName>
    <definedName name="___h7" localSheetId="4" hidden="1">{"'Sheet1'!$L$16"}</definedName>
    <definedName name="___h7" localSheetId="5" hidden="1">{"'Sheet1'!$L$16"}</definedName>
    <definedName name="___h7" localSheetId="7" hidden="1">{"'Sheet1'!$L$16"}</definedName>
    <definedName name="___h7" localSheetId="10" hidden="1">{"'Sheet1'!$L$16"}</definedName>
    <definedName name="___h7" hidden="1">{"'Sheet1'!$L$16"}</definedName>
    <definedName name="___h8" localSheetId="4" hidden="1">{"'Sheet1'!$L$16"}</definedName>
    <definedName name="___h8" localSheetId="5" hidden="1">{"'Sheet1'!$L$16"}</definedName>
    <definedName name="___h8" localSheetId="7" hidden="1">{"'Sheet1'!$L$16"}</definedName>
    <definedName name="___h8" localSheetId="10" hidden="1">{"'Sheet1'!$L$16"}</definedName>
    <definedName name="___h8" hidden="1">{"'Sheet1'!$L$16"}</definedName>
    <definedName name="___h9" localSheetId="4" hidden="1">{"'Sheet1'!$L$16"}</definedName>
    <definedName name="___h9" localSheetId="5" hidden="1">{"'Sheet1'!$L$16"}</definedName>
    <definedName name="___h9" localSheetId="7" hidden="1">{"'Sheet1'!$L$16"}</definedName>
    <definedName name="___h9" localSheetId="10" hidden="1">{"'Sheet1'!$L$16"}</definedName>
    <definedName name="___h9" hidden="1">{"'Sheet1'!$L$16"}</definedName>
    <definedName name="___hu1" localSheetId="4" hidden="1">{"'Sheet1'!$L$16"}</definedName>
    <definedName name="___hu1" localSheetId="5" hidden="1">{"'Sheet1'!$L$16"}</definedName>
    <definedName name="___hu1" localSheetId="7" hidden="1">{"'Sheet1'!$L$16"}</definedName>
    <definedName name="___hu1" localSheetId="10" hidden="1">{"'Sheet1'!$L$16"}</definedName>
    <definedName name="___hu1" hidden="1">{"'Sheet1'!$L$16"}</definedName>
    <definedName name="___hu2" localSheetId="4" hidden="1">{"'Sheet1'!$L$16"}</definedName>
    <definedName name="___hu2" localSheetId="5" hidden="1">{"'Sheet1'!$L$16"}</definedName>
    <definedName name="___hu2" localSheetId="7" hidden="1">{"'Sheet1'!$L$16"}</definedName>
    <definedName name="___hu2" localSheetId="10" hidden="1">{"'Sheet1'!$L$16"}</definedName>
    <definedName name="___hu2" hidden="1">{"'Sheet1'!$L$16"}</definedName>
    <definedName name="___hu5" localSheetId="4" hidden="1">{"'Sheet1'!$L$16"}</definedName>
    <definedName name="___hu5" localSheetId="5" hidden="1">{"'Sheet1'!$L$16"}</definedName>
    <definedName name="___hu5" localSheetId="7" hidden="1">{"'Sheet1'!$L$16"}</definedName>
    <definedName name="___hu5" localSheetId="10" hidden="1">{"'Sheet1'!$L$16"}</definedName>
    <definedName name="___hu5" hidden="1">{"'Sheet1'!$L$16"}</definedName>
    <definedName name="___hu6" localSheetId="4" hidden="1">{"'Sheet1'!$L$16"}</definedName>
    <definedName name="___hu6" localSheetId="5" hidden="1">{"'Sheet1'!$L$16"}</definedName>
    <definedName name="___hu6" localSheetId="7" hidden="1">{"'Sheet1'!$L$16"}</definedName>
    <definedName name="___hu6" localSheetId="10" hidden="1">{"'Sheet1'!$L$16"}</definedName>
    <definedName name="___hu6" hidden="1">{"'Sheet1'!$L$16"}</definedName>
    <definedName name="___huy1" localSheetId="4" hidden="1">{"'Sheet1'!$L$16"}</definedName>
    <definedName name="___huy1" localSheetId="5" hidden="1">{"'Sheet1'!$L$16"}</definedName>
    <definedName name="___huy1" localSheetId="7" hidden="1">{"'Sheet1'!$L$16"}</definedName>
    <definedName name="___huy1" localSheetId="10" hidden="1">{"'Sheet1'!$L$16"}</definedName>
    <definedName name="___huy1" hidden="1">{"'Sheet1'!$L$16"}</definedName>
    <definedName name="___Lan1" localSheetId="4" hidden="1">{"'Sheet1'!$L$16"}</definedName>
    <definedName name="___Lan1" localSheetId="5" hidden="1">{"'Sheet1'!$L$16"}</definedName>
    <definedName name="___Lan1" localSheetId="7" hidden="1">{"'Sheet1'!$L$16"}</definedName>
    <definedName name="___Lan1" localSheetId="10" hidden="1">{"'Sheet1'!$L$16"}</definedName>
    <definedName name="___Lan1" hidden="1">{"'Sheet1'!$L$16"}</definedName>
    <definedName name="___LAN3" localSheetId="4" hidden="1">{"'Sheet1'!$L$16"}</definedName>
    <definedName name="___LAN3" localSheetId="5" hidden="1">{"'Sheet1'!$L$16"}</definedName>
    <definedName name="___LAN3" localSheetId="7" hidden="1">{"'Sheet1'!$L$16"}</definedName>
    <definedName name="___LAN3" localSheetId="10" hidden="1">{"'Sheet1'!$L$16"}</definedName>
    <definedName name="___LAN3" hidden="1">{"'Sheet1'!$L$16"}</definedName>
    <definedName name="___lk2" localSheetId="4" hidden="1">{"'Sheet1'!$L$16"}</definedName>
    <definedName name="___lk2" localSheetId="5" hidden="1">{"'Sheet1'!$L$16"}</definedName>
    <definedName name="___lk2" localSheetId="7" hidden="1">{"'Sheet1'!$L$16"}</definedName>
    <definedName name="___lk2" localSheetId="10" hidden="1">{"'Sheet1'!$L$16"}</definedName>
    <definedName name="___lk2" hidden="1">{"'Sheet1'!$L$16"}</definedName>
    <definedName name="___M36" localSheetId="4" hidden="1">{"'Sheet1'!$L$16"}</definedName>
    <definedName name="___M36" localSheetId="5" hidden="1">{"'Sheet1'!$L$16"}</definedName>
    <definedName name="___M36" localSheetId="7" hidden="1">{"'Sheet1'!$L$16"}</definedName>
    <definedName name="___M36" localSheetId="10" hidden="1">{"'Sheet1'!$L$16"}</definedName>
    <definedName name="___M36" hidden="1">{"'Sheet1'!$L$16"}</definedName>
    <definedName name="___NSO2" localSheetId="4" hidden="1">{"'Sheet1'!$L$16"}</definedName>
    <definedName name="___NSO2" localSheetId="5" hidden="1">{"'Sheet1'!$L$16"}</definedName>
    <definedName name="___NSO2" localSheetId="7" hidden="1">{"'Sheet1'!$L$16"}</definedName>
    <definedName name="___NSO2" localSheetId="10" hidden="1">{"'Sheet1'!$L$16"}</definedName>
    <definedName name="___NSO2" hidden="1">{"'Sheet1'!$L$16"}</definedName>
    <definedName name="___PA3" localSheetId="4" hidden="1">{"'Sheet1'!$L$16"}</definedName>
    <definedName name="___PA3" localSheetId="5" hidden="1">{"'Sheet1'!$L$16"}</definedName>
    <definedName name="___PA3" localSheetId="7" hidden="1">{"'Sheet1'!$L$16"}</definedName>
    <definedName name="___PA3" localSheetId="10" hidden="1">{"'Sheet1'!$L$16"}</definedName>
    <definedName name="___PA3" hidden="1">{"'Sheet1'!$L$16"}</definedName>
    <definedName name="___Pl2" localSheetId="4" hidden="1">{"'Sheet1'!$L$16"}</definedName>
    <definedName name="___Pl2" localSheetId="5" hidden="1">{"'Sheet1'!$L$16"}</definedName>
    <definedName name="___Pl2" localSheetId="7" hidden="1">{"'Sheet1'!$L$16"}</definedName>
    <definedName name="___Pl2" localSheetId="10" hidden="1">{"'Sheet1'!$L$16"}</definedName>
    <definedName name="___Pl2" hidden="1">{"'Sheet1'!$L$16"}</definedName>
    <definedName name="___PL3" hidden="1">#REF!</definedName>
    <definedName name="___SCL4" localSheetId="4" hidden="1">{"'Sheet1'!$L$16"}</definedName>
    <definedName name="___SCL4" localSheetId="5" hidden="1">{"'Sheet1'!$L$16"}</definedName>
    <definedName name="___SCL4" localSheetId="7" hidden="1">{"'Sheet1'!$L$16"}</definedName>
    <definedName name="___SCL4" localSheetId="10" hidden="1">{"'Sheet1'!$L$16"}</definedName>
    <definedName name="___SCL4" hidden="1">{"'Sheet1'!$L$16"}</definedName>
    <definedName name="___tt3" localSheetId="4" hidden="1">{"'Sheet1'!$L$16"}</definedName>
    <definedName name="___tt3" localSheetId="5" hidden="1">{"'Sheet1'!$L$16"}</definedName>
    <definedName name="___tt3" localSheetId="7" hidden="1">{"'Sheet1'!$L$16"}</definedName>
    <definedName name="___tt3" localSheetId="10" hidden="1">{"'Sheet1'!$L$16"}</definedName>
    <definedName name="___tt3" hidden="1">{"'Sheet1'!$L$16"}</definedName>
    <definedName name="___TT31" localSheetId="4" hidden="1">{"'Sheet1'!$L$16"}</definedName>
    <definedName name="___TT31" localSheetId="5" hidden="1">{"'Sheet1'!$L$16"}</definedName>
    <definedName name="___TT31" localSheetId="7" hidden="1">{"'Sheet1'!$L$16"}</definedName>
    <definedName name="___TT31" localSheetId="10" hidden="1">{"'Sheet1'!$L$16"}</definedName>
    <definedName name="___TT31" hidden="1">{"'Sheet1'!$L$16"}</definedName>
    <definedName name="___Tru21" localSheetId="4" hidden="1">{"'Sheet1'!$L$16"}</definedName>
    <definedName name="___Tru21" localSheetId="5" hidden="1">{"'Sheet1'!$L$16"}</definedName>
    <definedName name="___Tru21" localSheetId="7" hidden="1">{"'Sheet1'!$L$16"}</definedName>
    <definedName name="___Tru21" localSheetId="10" hidden="1">{"'Sheet1'!$L$16"}</definedName>
    <definedName name="___Tru21" hidden="1">{"'Sheet1'!$L$16"}</definedName>
    <definedName name="___vl2" localSheetId="4" hidden="1">{"'Sheet1'!$L$16"}</definedName>
    <definedName name="___vl2" localSheetId="5" hidden="1">{"'Sheet1'!$L$16"}</definedName>
    <definedName name="___vl2" localSheetId="7" hidden="1">{"'Sheet1'!$L$16"}</definedName>
    <definedName name="___vl2" localSheetId="10" hidden="1">{"'Sheet1'!$L$16"}</definedName>
    <definedName name="___vl2" hidden="1">{"'Sheet1'!$L$16"}</definedName>
    <definedName name="___xlfn.BAHTTEXT" hidden="1">#NAME?</definedName>
    <definedName name="__a1" localSheetId="4" hidden="1">{"'Sheet1'!$L$16"}</definedName>
    <definedName name="__a1" localSheetId="5" hidden="1">{"'Sheet1'!$L$16"}</definedName>
    <definedName name="__a1" localSheetId="7" hidden="1">{"'Sheet1'!$L$16"}</definedName>
    <definedName name="__a1" localSheetId="10" hidden="1">{"'Sheet1'!$L$16"}</definedName>
    <definedName name="__a1" hidden="1">{"'Sheet1'!$L$16"}</definedName>
    <definedName name="__a129" localSheetId="4" hidden="1">{"Offgrid",#N/A,FALSE,"OFFGRID";"Region",#N/A,FALSE,"REGION";"Offgrid -2",#N/A,FALSE,"OFFGRID";"WTP",#N/A,FALSE,"WTP";"WTP -2",#N/A,FALSE,"WTP";"Project",#N/A,FALSE,"PROJECT";"Summary -2",#N/A,FALSE,"SUMMARY"}</definedName>
    <definedName name="__a129" localSheetId="5" hidden="1">{"Offgrid",#N/A,FALSE,"OFFGRID";"Region",#N/A,FALSE,"REGION";"Offgrid -2",#N/A,FALSE,"OFFGRID";"WTP",#N/A,FALSE,"WTP";"WTP -2",#N/A,FALSE,"WTP";"Project",#N/A,FALSE,"PROJECT";"Summary -2",#N/A,FALSE,"SUMMARY"}</definedName>
    <definedName name="__a129" localSheetId="7" hidden="1">{"Offgrid",#N/A,FALSE,"OFFGRID";"Region",#N/A,FALSE,"REGION";"Offgrid -2",#N/A,FALSE,"OFFGRID";"WTP",#N/A,FALSE,"WTP";"WTP -2",#N/A,FALSE,"WTP";"Project",#N/A,FALSE,"PROJECT";"Summary -2",#N/A,FALSE,"SUMMARY"}</definedName>
    <definedName name="__a129" localSheetId="10"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4" hidden="1">{"Offgrid",#N/A,FALSE,"OFFGRID";"Region",#N/A,FALSE,"REGION";"Offgrid -2",#N/A,FALSE,"OFFGRID";"WTP",#N/A,FALSE,"WTP";"WTP -2",#N/A,FALSE,"WTP";"Project",#N/A,FALSE,"PROJECT";"Summary -2",#N/A,FALSE,"SUMMARY"}</definedName>
    <definedName name="__a130" localSheetId="5" hidden="1">{"Offgrid",#N/A,FALSE,"OFFGRID";"Region",#N/A,FALSE,"REGION";"Offgrid -2",#N/A,FALSE,"OFFGRID";"WTP",#N/A,FALSE,"WTP";"WTP -2",#N/A,FALSE,"WTP";"Project",#N/A,FALSE,"PROJECT";"Summary -2",#N/A,FALSE,"SUMMARY"}</definedName>
    <definedName name="__a130" localSheetId="7" hidden="1">{"Offgrid",#N/A,FALSE,"OFFGRID";"Region",#N/A,FALSE,"REGION";"Offgrid -2",#N/A,FALSE,"OFFGRID";"WTP",#N/A,FALSE,"WTP";"WTP -2",#N/A,FALSE,"WTP";"Project",#N/A,FALSE,"PROJECT";"Summary -2",#N/A,FALSE,"SUMMARY"}</definedName>
    <definedName name="__a130" localSheetId="10"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B1" localSheetId="4" hidden="1">{"'Sheet1'!$L$16"}</definedName>
    <definedName name="__B1" localSheetId="5" hidden="1">{"'Sheet1'!$L$16"}</definedName>
    <definedName name="__B1" localSheetId="7" hidden="1">{"'Sheet1'!$L$16"}</definedName>
    <definedName name="__B1" localSheetId="10" hidden="1">{"'Sheet1'!$L$16"}</definedName>
    <definedName name="__B1" hidden="1">{"'Sheet1'!$L$16"}</definedName>
    <definedName name="__B5" localSheetId="4" hidden="1">{#N/A,#N/A,FALSE,"Chung"}</definedName>
    <definedName name="__B5" localSheetId="5" hidden="1">{#N/A,#N/A,FALSE,"Chung"}</definedName>
    <definedName name="__B5" localSheetId="7" hidden="1">{#N/A,#N/A,FALSE,"Chung"}</definedName>
    <definedName name="__B5" localSheetId="10" hidden="1">{#N/A,#N/A,FALSE,"Chung"}</definedName>
    <definedName name="__B5" hidden="1">{#N/A,#N/A,FALSE,"Chung"}</definedName>
    <definedName name="__ban2" localSheetId="4" hidden="1">{"'Sheet1'!$L$16"}</definedName>
    <definedName name="__ban2" localSheetId="5" hidden="1">{"'Sheet1'!$L$16"}</definedName>
    <definedName name="__ban2" localSheetId="7" hidden="1">{"'Sheet1'!$L$16"}</definedName>
    <definedName name="__ban2" localSheetId="10" hidden="1">{"'Sheet1'!$L$16"}</definedName>
    <definedName name="__ban2" hidden="1">{"'Sheet1'!$L$16"}</definedName>
    <definedName name="__cep1" localSheetId="4" hidden="1">{"'Sheet1'!$L$16"}</definedName>
    <definedName name="__cep1" localSheetId="5" hidden="1">{"'Sheet1'!$L$16"}</definedName>
    <definedName name="__cep1" localSheetId="7" hidden="1">{"'Sheet1'!$L$16"}</definedName>
    <definedName name="__cep1" localSheetId="10" hidden="1">{"'Sheet1'!$L$16"}</definedName>
    <definedName name="__cep1" hidden="1">{"'Sheet1'!$L$16"}</definedName>
    <definedName name="__CN1" localSheetId="4" hidden="1">{"'Sheet1'!$L$16"}</definedName>
    <definedName name="__CN1" localSheetId="5" hidden="1">{"'Sheet1'!$L$16"}</definedName>
    <definedName name="__CN1" localSheetId="7" hidden="1">{"'Sheet1'!$L$16"}</definedName>
    <definedName name="__CN1" localSheetId="10" hidden="1">{"'Sheet1'!$L$16"}</definedName>
    <definedName name="__CN1" hidden="1">{"'Sheet1'!$L$16"}</definedName>
    <definedName name="__Coc39" localSheetId="4" hidden="1">{"'Sheet1'!$L$16"}</definedName>
    <definedName name="__Coc39" localSheetId="5" hidden="1">{"'Sheet1'!$L$16"}</definedName>
    <definedName name="__Coc39" localSheetId="7" hidden="1">{"'Sheet1'!$L$16"}</definedName>
    <definedName name="__Coc39" localSheetId="10" hidden="1">{"'Sheet1'!$L$16"}</definedName>
    <definedName name="__Coc39" hidden="1">{"'Sheet1'!$L$16"}</definedName>
    <definedName name="__CT3" localSheetId="4" hidden="1">{"'Sheet1'!$L$16"}</definedName>
    <definedName name="__CT3" localSheetId="5" hidden="1">{"'Sheet1'!$L$16"}</definedName>
    <definedName name="__CT3" localSheetId="7" hidden="1">{"'Sheet1'!$L$16"}</definedName>
    <definedName name="__CT3" localSheetId="10" hidden="1">{"'Sheet1'!$L$16"}</definedName>
    <definedName name="__CT3" hidden="1">{"'Sheet1'!$L$16"}</definedName>
    <definedName name="__DT12" localSheetId="4" hidden="1">{"'Sheet1'!$L$16"}</definedName>
    <definedName name="__DT12" localSheetId="5" hidden="1">{"'Sheet1'!$L$16"}</definedName>
    <definedName name="__DT12" localSheetId="7" hidden="1">{"'Sheet1'!$L$16"}</definedName>
    <definedName name="__DT12" localSheetId="10" hidden="1">{"'Sheet1'!$L$16"}</definedName>
    <definedName name="__DT12" hidden="1">{"'Sheet1'!$L$16"}</definedName>
    <definedName name="__Goi8" localSheetId="4" hidden="1">{"'Sheet1'!$L$16"}</definedName>
    <definedName name="__Goi8" localSheetId="5" hidden="1">{"'Sheet1'!$L$16"}</definedName>
    <definedName name="__Goi8" localSheetId="7" hidden="1">{"'Sheet1'!$L$16"}</definedName>
    <definedName name="__Goi8" localSheetId="10" hidden="1">{"'Sheet1'!$L$16"}</definedName>
    <definedName name="__Goi8" hidden="1">{"'Sheet1'!$L$16"}</definedName>
    <definedName name="__h1" localSheetId="4" hidden="1">{"'Sheet1'!$L$16"}</definedName>
    <definedName name="__h1" localSheetId="5" hidden="1">{"'Sheet1'!$L$16"}</definedName>
    <definedName name="__h1" localSheetId="7" hidden="1">{"'Sheet1'!$L$16"}</definedName>
    <definedName name="__h1" localSheetId="10" hidden="1">{"'Sheet1'!$L$16"}</definedName>
    <definedName name="__h1" hidden="1">{"'Sheet1'!$L$16"}</definedName>
    <definedName name="__h10" localSheetId="4" hidden="1">{#N/A,#N/A,FALSE,"Chi tiÆt"}</definedName>
    <definedName name="__h10" localSheetId="5" hidden="1">{#N/A,#N/A,FALSE,"Chi tiÆt"}</definedName>
    <definedName name="__h10" localSheetId="7" hidden="1">{#N/A,#N/A,FALSE,"Chi tiÆt"}</definedName>
    <definedName name="__h10" localSheetId="10" hidden="1">{#N/A,#N/A,FALSE,"Chi tiÆt"}</definedName>
    <definedName name="__h10" hidden="1">{#N/A,#N/A,FALSE,"Chi tiÆt"}</definedName>
    <definedName name="__h2" localSheetId="4" hidden="1">{"'Sheet1'!$L$16"}</definedName>
    <definedName name="__h2" localSheetId="5" hidden="1">{"'Sheet1'!$L$16"}</definedName>
    <definedName name="__h2" localSheetId="7" hidden="1">{"'Sheet1'!$L$16"}</definedName>
    <definedName name="__h2" localSheetId="10" hidden="1">{"'Sheet1'!$L$16"}</definedName>
    <definedName name="__h2" hidden="1">{"'Sheet1'!$L$16"}</definedName>
    <definedName name="__h3" localSheetId="4" hidden="1">{"'Sheet1'!$L$16"}</definedName>
    <definedName name="__h3" localSheetId="5" hidden="1">{"'Sheet1'!$L$16"}</definedName>
    <definedName name="__h3" localSheetId="7" hidden="1">{"'Sheet1'!$L$16"}</definedName>
    <definedName name="__h3" localSheetId="10" hidden="1">{"'Sheet1'!$L$16"}</definedName>
    <definedName name="__h3" hidden="1">{"'Sheet1'!$L$16"}</definedName>
    <definedName name="__h5" localSheetId="4" hidden="1">{"'Sheet1'!$L$16"}</definedName>
    <definedName name="__h5" localSheetId="5" hidden="1">{"'Sheet1'!$L$16"}</definedName>
    <definedName name="__h5" localSheetId="7" hidden="1">{"'Sheet1'!$L$16"}</definedName>
    <definedName name="__h5" localSheetId="10" hidden="1">{"'Sheet1'!$L$16"}</definedName>
    <definedName name="__h5" hidden="1">{"'Sheet1'!$L$16"}</definedName>
    <definedName name="__h6" localSheetId="4" hidden="1">{"'Sheet1'!$L$16"}</definedName>
    <definedName name="__h6" localSheetId="5" hidden="1">{"'Sheet1'!$L$16"}</definedName>
    <definedName name="__h6" localSheetId="7" hidden="1">{"'Sheet1'!$L$16"}</definedName>
    <definedName name="__h6" localSheetId="10" hidden="1">{"'Sheet1'!$L$16"}</definedName>
    <definedName name="__h6" hidden="1">{"'Sheet1'!$L$16"}</definedName>
    <definedName name="__h7" localSheetId="4" hidden="1">{"'Sheet1'!$L$16"}</definedName>
    <definedName name="__h7" localSheetId="5" hidden="1">{"'Sheet1'!$L$16"}</definedName>
    <definedName name="__h7" localSheetId="7" hidden="1">{"'Sheet1'!$L$16"}</definedName>
    <definedName name="__h7" localSheetId="10" hidden="1">{"'Sheet1'!$L$16"}</definedName>
    <definedName name="__h7" hidden="1">{"'Sheet1'!$L$16"}</definedName>
    <definedName name="__h8" localSheetId="4" hidden="1">{"'Sheet1'!$L$16"}</definedName>
    <definedName name="__h8" localSheetId="5" hidden="1">{"'Sheet1'!$L$16"}</definedName>
    <definedName name="__h8" localSheetId="7" hidden="1">{"'Sheet1'!$L$16"}</definedName>
    <definedName name="__h8" localSheetId="10" hidden="1">{"'Sheet1'!$L$16"}</definedName>
    <definedName name="__h8" hidden="1">{"'Sheet1'!$L$16"}</definedName>
    <definedName name="__h9" localSheetId="4" hidden="1">{"'Sheet1'!$L$16"}</definedName>
    <definedName name="__h9" localSheetId="5" hidden="1">{"'Sheet1'!$L$16"}</definedName>
    <definedName name="__h9" localSheetId="7" hidden="1">{"'Sheet1'!$L$16"}</definedName>
    <definedName name="__h9" localSheetId="10" hidden="1">{"'Sheet1'!$L$16"}</definedName>
    <definedName name="__h9" hidden="1">{"'Sheet1'!$L$16"}</definedName>
    <definedName name="__hu1" localSheetId="4" hidden="1">{"'Sheet1'!$L$16"}</definedName>
    <definedName name="__hu1" localSheetId="5" hidden="1">{"'Sheet1'!$L$16"}</definedName>
    <definedName name="__hu1" localSheetId="7" hidden="1">{"'Sheet1'!$L$16"}</definedName>
    <definedName name="__hu1" localSheetId="10" hidden="1">{"'Sheet1'!$L$16"}</definedName>
    <definedName name="__hu1" hidden="1">{"'Sheet1'!$L$16"}</definedName>
    <definedName name="__hu2" localSheetId="4" hidden="1">{"'Sheet1'!$L$16"}</definedName>
    <definedName name="__hu2" localSheetId="5" hidden="1">{"'Sheet1'!$L$16"}</definedName>
    <definedName name="__hu2" localSheetId="7" hidden="1">{"'Sheet1'!$L$16"}</definedName>
    <definedName name="__hu2" localSheetId="10" hidden="1">{"'Sheet1'!$L$16"}</definedName>
    <definedName name="__hu2" hidden="1">{"'Sheet1'!$L$16"}</definedName>
    <definedName name="__hu5" localSheetId="4" hidden="1">{"'Sheet1'!$L$16"}</definedName>
    <definedName name="__hu5" localSheetId="5" hidden="1">{"'Sheet1'!$L$16"}</definedName>
    <definedName name="__hu5" localSheetId="7" hidden="1">{"'Sheet1'!$L$16"}</definedName>
    <definedName name="__hu5" localSheetId="10" hidden="1">{"'Sheet1'!$L$16"}</definedName>
    <definedName name="__hu5" hidden="1">{"'Sheet1'!$L$16"}</definedName>
    <definedName name="__hu6" localSheetId="4" hidden="1">{"'Sheet1'!$L$16"}</definedName>
    <definedName name="__hu6" localSheetId="5" hidden="1">{"'Sheet1'!$L$16"}</definedName>
    <definedName name="__hu6" localSheetId="7" hidden="1">{"'Sheet1'!$L$16"}</definedName>
    <definedName name="__hu6" localSheetId="10" hidden="1">{"'Sheet1'!$L$16"}</definedName>
    <definedName name="__hu6" hidden="1">{"'Sheet1'!$L$16"}</definedName>
    <definedName name="__huy1" localSheetId="4" hidden="1">{"'Sheet1'!$L$16"}</definedName>
    <definedName name="__huy1" localSheetId="5" hidden="1">{"'Sheet1'!$L$16"}</definedName>
    <definedName name="__huy1" localSheetId="7" hidden="1">{"'Sheet1'!$L$16"}</definedName>
    <definedName name="__huy1" localSheetId="10" hidden="1">{"'Sheet1'!$L$16"}</definedName>
    <definedName name="__huy1" hidden="1">{"'Sheet1'!$L$16"}</definedName>
    <definedName name="__IntlFixup" hidden="1">TRUE</definedName>
    <definedName name="__Lan1" localSheetId="4" hidden="1">{"'Sheet1'!$L$16"}</definedName>
    <definedName name="__Lan1" localSheetId="5" hidden="1">{"'Sheet1'!$L$16"}</definedName>
    <definedName name="__Lan1" localSheetId="7" hidden="1">{"'Sheet1'!$L$16"}</definedName>
    <definedName name="__Lan1" localSheetId="10" hidden="1">{"'Sheet1'!$L$16"}</definedName>
    <definedName name="__Lan1" hidden="1">{"'Sheet1'!$L$16"}</definedName>
    <definedName name="__LAN3" localSheetId="4" hidden="1">{"'Sheet1'!$L$16"}</definedName>
    <definedName name="__LAN3" localSheetId="5" hidden="1">{"'Sheet1'!$L$16"}</definedName>
    <definedName name="__LAN3" localSheetId="7" hidden="1">{"'Sheet1'!$L$16"}</definedName>
    <definedName name="__LAN3" localSheetId="10" hidden="1">{"'Sheet1'!$L$16"}</definedName>
    <definedName name="__LAN3" hidden="1">{"'Sheet1'!$L$16"}</definedName>
    <definedName name="__lk2" localSheetId="4" hidden="1">{"'Sheet1'!$L$16"}</definedName>
    <definedName name="__lk2" localSheetId="5" hidden="1">{"'Sheet1'!$L$16"}</definedName>
    <definedName name="__lk2" localSheetId="7" hidden="1">{"'Sheet1'!$L$16"}</definedName>
    <definedName name="__lk2" localSheetId="10" hidden="1">{"'Sheet1'!$L$16"}</definedName>
    <definedName name="__lk2" hidden="1">{"'Sheet1'!$L$16"}</definedName>
    <definedName name="__M36" localSheetId="4" hidden="1">{"'Sheet1'!$L$16"}</definedName>
    <definedName name="__M36" localSheetId="5" hidden="1">{"'Sheet1'!$L$16"}</definedName>
    <definedName name="__M36" localSheetId="7" hidden="1">{"'Sheet1'!$L$16"}</definedName>
    <definedName name="__M36" localSheetId="10" hidden="1">{"'Sheet1'!$L$16"}</definedName>
    <definedName name="__M36" hidden="1">{"'Sheet1'!$L$16"}</definedName>
    <definedName name="__NMD8" localSheetId="4" hidden="1">{"'Sheet1'!$L$16"}</definedName>
    <definedName name="__NMD8" localSheetId="5" hidden="1">{"'Sheet1'!$L$16"}</definedName>
    <definedName name="__NMD8" localSheetId="7" hidden="1">{"'Sheet1'!$L$16"}</definedName>
    <definedName name="__NMD8" localSheetId="10" hidden="1">{"'Sheet1'!$L$16"}</definedName>
    <definedName name="__NMD8" hidden="1">{"'Sheet1'!$L$16"}</definedName>
    <definedName name="__NSO2" localSheetId="4" hidden="1">{"'Sheet1'!$L$16"}</definedName>
    <definedName name="__NSO2" localSheetId="5" hidden="1">{"'Sheet1'!$L$16"}</definedName>
    <definedName name="__NSO2" localSheetId="7" hidden="1">{"'Sheet1'!$L$16"}</definedName>
    <definedName name="__NSO2" localSheetId="10" hidden="1">{"'Sheet1'!$L$16"}</definedName>
    <definedName name="__NSO2" hidden="1">{"'Sheet1'!$L$16"}</definedName>
    <definedName name="__PA2" localSheetId="4" hidden="1">{"'Sheet1'!$L$16"}</definedName>
    <definedName name="__PA2" localSheetId="5" hidden="1">{"'Sheet1'!$L$16"}</definedName>
    <definedName name="__PA2" localSheetId="7" hidden="1">{"'Sheet1'!$L$16"}</definedName>
    <definedName name="__PA2" localSheetId="10" hidden="1">{"'Sheet1'!$L$16"}</definedName>
    <definedName name="__PA2" hidden="1">{"'Sheet1'!$L$16"}</definedName>
    <definedName name="__PA3" localSheetId="4" hidden="1">{"'Sheet1'!$L$16"}</definedName>
    <definedName name="__PA3" localSheetId="5" hidden="1">{"'Sheet1'!$L$16"}</definedName>
    <definedName name="__PA3" localSheetId="7" hidden="1">{"'Sheet1'!$L$16"}</definedName>
    <definedName name="__PA3" localSheetId="10" hidden="1">{"'Sheet1'!$L$16"}</definedName>
    <definedName name="__PA3" hidden="1">{"'Sheet1'!$L$16"}</definedName>
    <definedName name="__Pl2" localSheetId="4" hidden="1">{"'Sheet1'!$L$16"}</definedName>
    <definedName name="__Pl2" localSheetId="5" hidden="1">{"'Sheet1'!$L$16"}</definedName>
    <definedName name="__Pl2" localSheetId="7" hidden="1">{"'Sheet1'!$L$16"}</definedName>
    <definedName name="__Pl2" localSheetId="10" hidden="1">{"'Sheet1'!$L$16"}</definedName>
    <definedName name="__Pl2" hidden="1">{"'Sheet1'!$L$16"}</definedName>
    <definedName name="__SCL4" localSheetId="4" hidden="1">{"'Sheet1'!$L$16"}</definedName>
    <definedName name="__SCL4" localSheetId="5" hidden="1">{"'Sheet1'!$L$16"}</definedName>
    <definedName name="__SCL4" localSheetId="7" hidden="1">{"'Sheet1'!$L$16"}</definedName>
    <definedName name="__SCL4" localSheetId="10" hidden="1">{"'Sheet1'!$L$16"}</definedName>
    <definedName name="__SCL4" hidden="1">{"'Sheet1'!$L$16"}</definedName>
    <definedName name="__tt3" localSheetId="4" hidden="1">{"'Sheet1'!$L$16"}</definedName>
    <definedName name="__tt3" localSheetId="5" hidden="1">{"'Sheet1'!$L$16"}</definedName>
    <definedName name="__tt3" localSheetId="7" hidden="1">{"'Sheet1'!$L$16"}</definedName>
    <definedName name="__tt3" localSheetId="10" hidden="1">{"'Sheet1'!$L$16"}</definedName>
    <definedName name="__tt3" hidden="1">{"'Sheet1'!$L$16"}</definedName>
    <definedName name="__TT31" localSheetId="4" hidden="1">{"'Sheet1'!$L$16"}</definedName>
    <definedName name="__TT31" localSheetId="5" hidden="1">{"'Sheet1'!$L$16"}</definedName>
    <definedName name="__TT31" localSheetId="7" hidden="1">{"'Sheet1'!$L$16"}</definedName>
    <definedName name="__TT31" localSheetId="10" hidden="1">{"'Sheet1'!$L$16"}</definedName>
    <definedName name="__TT31" hidden="1">{"'Sheet1'!$L$16"}</definedName>
    <definedName name="__Tru21" localSheetId="4" hidden="1">{"'Sheet1'!$L$16"}</definedName>
    <definedName name="__Tru21" localSheetId="5" hidden="1">{"'Sheet1'!$L$16"}</definedName>
    <definedName name="__Tru21" localSheetId="7" hidden="1">{"'Sheet1'!$L$16"}</definedName>
    <definedName name="__Tru21" localSheetId="10" hidden="1">{"'Sheet1'!$L$16"}</definedName>
    <definedName name="__Tru21" hidden="1">{"'Sheet1'!$L$16"}</definedName>
    <definedName name="__vl2" localSheetId="4" hidden="1">{"'Sheet1'!$L$16"}</definedName>
    <definedName name="__vl2" localSheetId="5" hidden="1">{"'Sheet1'!$L$16"}</definedName>
    <definedName name="__vl2" localSheetId="7" hidden="1">{"'Sheet1'!$L$16"}</definedName>
    <definedName name="__vl2" localSheetId="10" hidden="1">{"'Sheet1'!$L$16"}</definedName>
    <definedName name="__vl2" hidden="1">{"'Sheet1'!$L$16"}</definedName>
    <definedName name="__xlfn.BAHTTEXT" hidden="1">#NAME?</definedName>
    <definedName name="_a1" localSheetId="4" hidden="1">{"'Sheet1'!$L$16"}</definedName>
    <definedName name="_a1" localSheetId="5" hidden="1">{"'Sheet1'!$L$16"}</definedName>
    <definedName name="_a1" localSheetId="7" hidden="1">{"'Sheet1'!$L$16"}</definedName>
    <definedName name="_a1" localSheetId="10" hidden="1">{"'Sheet1'!$L$16"}</definedName>
    <definedName name="_a1" hidden="1">{"'Sheet1'!$L$16"}</definedName>
    <definedName name="_a129" localSheetId="4" hidden="1">{"Offgrid",#N/A,FALSE,"OFFGRID";"Region",#N/A,FALSE,"REGION";"Offgrid -2",#N/A,FALSE,"OFFGRID";"WTP",#N/A,FALSE,"WTP";"WTP -2",#N/A,FALSE,"WTP";"Project",#N/A,FALSE,"PROJECT";"Summary -2",#N/A,FALSE,"SUMMARY"}</definedName>
    <definedName name="_a129" localSheetId="5" hidden="1">{"Offgrid",#N/A,FALSE,"OFFGRID";"Region",#N/A,FALSE,"REGION";"Offgrid -2",#N/A,FALSE,"OFFGRID";"WTP",#N/A,FALSE,"WTP";"WTP -2",#N/A,FALSE,"WTP";"Project",#N/A,FALSE,"PROJECT";"Summary -2",#N/A,FALSE,"SUMMARY"}</definedName>
    <definedName name="_a129" localSheetId="7" hidden="1">{"Offgrid",#N/A,FALSE,"OFFGRID";"Region",#N/A,FALSE,"REGION";"Offgrid -2",#N/A,FALSE,"OFFGRID";"WTP",#N/A,FALSE,"WTP";"WTP -2",#N/A,FALSE,"WTP";"Project",#N/A,FALSE,"PROJECT";"Summary -2",#N/A,FALSE,"SUMMARY"}</definedName>
    <definedName name="_a129" localSheetId="10"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4" hidden="1">{"Offgrid",#N/A,FALSE,"OFFGRID";"Region",#N/A,FALSE,"REGION";"Offgrid -2",#N/A,FALSE,"OFFGRID";"WTP",#N/A,FALSE,"WTP";"WTP -2",#N/A,FALSE,"WTP";"Project",#N/A,FALSE,"PROJECT";"Summary -2",#N/A,FALSE,"SUMMARY"}</definedName>
    <definedName name="_a130" localSheetId="5" hidden="1">{"Offgrid",#N/A,FALSE,"OFFGRID";"Region",#N/A,FALSE,"REGION";"Offgrid -2",#N/A,FALSE,"OFFGRID";"WTP",#N/A,FALSE,"WTP";"WTP -2",#N/A,FALSE,"WTP";"Project",#N/A,FALSE,"PROJECT";"Summary -2",#N/A,FALSE,"SUMMARY"}</definedName>
    <definedName name="_a130" localSheetId="7" hidden="1">{"Offgrid",#N/A,FALSE,"OFFGRID";"Region",#N/A,FALSE,"REGION";"Offgrid -2",#N/A,FALSE,"OFFGRID";"WTP",#N/A,FALSE,"WTP";"WTP -2",#N/A,FALSE,"WTP";"Project",#N/A,FALSE,"PROJECT";"Summary -2",#N/A,FALSE,"SUMMARY"}</definedName>
    <definedName name="_a130" localSheetId="10"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localSheetId="4" hidden="1">{"'Sheet1'!$L$16"}</definedName>
    <definedName name="_a2" localSheetId="5" hidden="1">{"'Sheet1'!$L$16"}</definedName>
    <definedName name="_a2" localSheetId="7" hidden="1">{"'Sheet1'!$L$16"}</definedName>
    <definedName name="_a2" localSheetId="10" hidden="1">{"'Sheet1'!$L$16"}</definedName>
    <definedName name="_a2" hidden="1">{"'Sheet1'!$L$16"}</definedName>
    <definedName name="_B1" localSheetId="4" hidden="1">{"'Sheet1'!$L$16"}</definedName>
    <definedName name="_B1" localSheetId="5" hidden="1">{"'Sheet1'!$L$16"}</definedName>
    <definedName name="_B1" localSheetId="7" hidden="1">{"'Sheet1'!$L$16"}</definedName>
    <definedName name="_B1" localSheetId="10" hidden="1">{"'Sheet1'!$L$16"}</definedName>
    <definedName name="_B1" hidden="1">{"'Sheet1'!$L$16"}</definedName>
    <definedName name="_b4" localSheetId="4" hidden="1">{"'Sheet1'!$L$16"}</definedName>
    <definedName name="_b4" localSheetId="5" hidden="1">{"'Sheet1'!$L$16"}</definedName>
    <definedName name="_b4" localSheetId="7" hidden="1">{"'Sheet1'!$L$16"}</definedName>
    <definedName name="_b4" localSheetId="10" hidden="1">{"'Sheet1'!$L$16"}</definedName>
    <definedName name="_b4" hidden="1">{"'Sheet1'!$L$16"}</definedName>
    <definedName name="_B5" localSheetId="4" hidden="1">{#N/A,#N/A,FALSE,"Chung"}</definedName>
    <definedName name="_B5" localSheetId="5" hidden="1">{#N/A,#N/A,FALSE,"Chung"}</definedName>
    <definedName name="_B5" localSheetId="7" hidden="1">{#N/A,#N/A,FALSE,"Chung"}</definedName>
    <definedName name="_B5" localSheetId="10" hidden="1">{#N/A,#N/A,FALSE,"Chung"}</definedName>
    <definedName name="_B5" hidden="1">{#N/A,#N/A,FALSE,"Chung"}</definedName>
    <definedName name="_ba1" localSheetId="4" hidden="1">{#N/A,#N/A,FALSE,"Chi tiÆt"}</definedName>
    <definedName name="_ba1" localSheetId="5" hidden="1">{#N/A,#N/A,FALSE,"Chi tiÆt"}</definedName>
    <definedName name="_ba1" localSheetId="7" hidden="1">{#N/A,#N/A,FALSE,"Chi tiÆt"}</definedName>
    <definedName name="_ba1" localSheetId="10" hidden="1">{#N/A,#N/A,FALSE,"Chi tiÆt"}</definedName>
    <definedName name="_ba1" hidden="1">{#N/A,#N/A,FALSE,"Chi tiÆt"}</definedName>
    <definedName name="_ban2" localSheetId="4" hidden="1">{"'Sheet1'!$L$16"}</definedName>
    <definedName name="_ban2" localSheetId="5" hidden="1">{"'Sheet1'!$L$16"}</definedName>
    <definedName name="_ban2" localSheetId="7" hidden="1">{"'Sheet1'!$L$16"}</definedName>
    <definedName name="_ban2" localSheetId="10" hidden="1">{"'Sheet1'!$L$16"}</definedName>
    <definedName name="_ban2" hidden="1">{"'Sheet1'!$L$16"}</definedName>
    <definedName name="_Builtin0" hidden="1">#N/A</definedName>
    <definedName name="_Builtin155" hidden="1">#N/A</definedName>
    <definedName name="_CD2" localSheetId="4" hidden="1">{"'Sheet1'!$L$16"}</definedName>
    <definedName name="_CD2" localSheetId="5" hidden="1">{"'Sheet1'!$L$16"}</definedName>
    <definedName name="_CD2" localSheetId="7" hidden="1">{"'Sheet1'!$L$16"}</definedName>
    <definedName name="_CD2" localSheetId="10" hidden="1">{"'Sheet1'!$L$16"}</definedName>
    <definedName name="_CD2" hidden="1">{"'Sheet1'!$L$16"}</definedName>
    <definedName name="_cep1" localSheetId="4" hidden="1">{"'Sheet1'!$L$16"}</definedName>
    <definedName name="_cep1" localSheetId="5" hidden="1">{"'Sheet1'!$L$16"}</definedName>
    <definedName name="_cep1" localSheetId="7" hidden="1">{"'Sheet1'!$L$16"}</definedName>
    <definedName name="_cep1" localSheetId="10" hidden="1">{"'Sheet1'!$L$16"}</definedName>
    <definedName name="_cep1" hidden="1">{"'Sheet1'!$L$16"}</definedName>
    <definedName name="_CN1" localSheetId="4" hidden="1">{"'Sheet1'!$L$16"}</definedName>
    <definedName name="_CN1" localSheetId="5" hidden="1">{"'Sheet1'!$L$16"}</definedName>
    <definedName name="_CN1" localSheetId="7" hidden="1">{"'Sheet1'!$L$16"}</definedName>
    <definedName name="_CN1" localSheetId="10" hidden="1">{"'Sheet1'!$L$16"}</definedName>
    <definedName name="_CN1" hidden="1">{"'Sheet1'!$L$16"}</definedName>
    <definedName name="_Coc39" localSheetId="4" hidden="1">{"'Sheet1'!$L$16"}</definedName>
    <definedName name="_Coc39" localSheetId="5" hidden="1">{"'Sheet1'!$L$16"}</definedName>
    <definedName name="_Coc39" localSheetId="7" hidden="1">{"'Sheet1'!$L$16"}</definedName>
    <definedName name="_Coc39" localSheetId="10" hidden="1">{"'Sheet1'!$L$16"}</definedName>
    <definedName name="_Coc39" hidden="1">{"'Sheet1'!$L$16"}</definedName>
    <definedName name="_CT3" localSheetId="4" hidden="1">{"'Sheet1'!$L$16"}</definedName>
    <definedName name="_CT3" localSheetId="5" hidden="1">{"'Sheet1'!$L$16"}</definedName>
    <definedName name="_CT3" localSheetId="7" hidden="1">{"'Sheet1'!$L$16"}</definedName>
    <definedName name="_CT3" localSheetId="10" hidden="1">{"'Sheet1'!$L$16"}</definedName>
    <definedName name="_CT3" hidden="1">{"'Sheet1'!$L$16"}</definedName>
    <definedName name="_d1500" localSheetId="4" hidden="1">{"'Sheet1'!$L$16"}</definedName>
    <definedName name="_d1500" localSheetId="5" hidden="1">{"'Sheet1'!$L$16"}</definedName>
    <definedName name="_d1500" localSheetId="7" hidden="1">{"'Sheet1'!$L$16"}</definedName>
    <definedName name="_d1500" localSheetId="10" hidden="1">{"'Sheet1'!$L$16"}</definedName>
    <definedName name="_d1500" hidden="1">{"'Sheet1'!$L$16"}</definedName>
    <definedName name="_DT12" localSheetId="4" hidden="1">{"'Sheet1'!$L$16"}</definedName>
    <definedName name="_DT12" localSheetId="5" hidden="1">{"'Sheet1'!$L$16"}</definedName>
    <definedName name="_DT12" localSheetId="7" hidden="1">{"'Sheet1'!$L$16"}</definedName>
    <definedName name="_DT12" localSheetId="10" hidden="1">{"'Sheet1'!$L$16"}</definedName>
    <definedName name="_DT12" hidden="1">{"'Sheet1'!$L$16"}</definedName>
    <definedName name="_f5" localSheetId="4" hidden="1">{"'Sheet1'!$L$16"}</definedName>
    <definedName name="_f5" localSheetId="5" hidden="1">{"'Sheet1'!$L$16"}</definedName>
    <definedName name="_f5" localSheetId="7" hidden="1">{"'Sheet1'!$L$16"}</definedName>
    <definedName name="_f5" localSheetId="10" hidden="1">{"'Sheet1'!$L$16"}</definedName>
    <definedName name="_f5" hidden="1">{"'Sheet1'!$L$16"}</definedName>
    <definedName name="_Fill" localSheetId="3" hidden="1">#REF!</definedName>
    <definedName name="_Fill" hidden="1">#REF!</definedName>
    <definedName name="_xlnm._FilterDatabase" localSheetId="2" hidden="1">'48'!$A$9:$B$75</definedName>
    <definedName name="_xlnm._FilterDatabase" localSheetId="5" hidden="1">'51'!$A$8:$N$53</definedName>
    <definedName name="_xlnm._FilterDatabase" localSheetId="8" hidden="1">'54'!$A$10:$AF$112</definedName>
    <definedName name="_xlnm._FilterDatabase" localSheetId="12" hidden="1">'58'!$A$10:$AE$745</definedName>
    <definedName name="_xlnm._FilterDatabase" hidden="1">#REF!</definedName>
    <definedName name="_Goi8" localSheetId="4" hidden="1">{"'Sheet1'!$L$16"}</definedName>
    <definedName name="_Goi8" localSheetId="5" hidden="1">{"'Sheet1'!$L$16"}</definedName>
    <definedName name="_Goi8" localSheetId="7" hidden="1">{"'Sheet1'!$L$16"}</definedName>
    <definedName name="_Goi8" localSheetId="10" hidden="1">{"'Sheet1'!$L$16"}</definedName>
    <definedName name="_Goi8" hidden="1">{"'Sheet1'!$L$16"}</definedName>
    <definedName name="_h1" localSheetId="4" hidden="1">{"'Sheet1'!$L$16"}</definedName>
    <definedName name="_h1" localSheetId="5" hidden="1">{"'Sheet1'!$L$16"}</definedName>
    <definedName name="_h1" localSheetId="7" hidden="1">{"'Sheet1'!$L$16"}</definedName>
    <definedName name="_h1" localSheetId="10" hidden="1">{"'Sheet1'!$L$16"}</definedName>
    <definedName name="_h1" hidden="1">{"'Sheet1'!$L$16"}</definedName>
    <definedName name="_h10" localSheetId="4" hidden="1">{#N/A,#N/A,FALSE,"Chi tiÆt"}</definedName>
    <definedName name="_h10" localSheetId="5" hidden="1">{#N/A,#N/A,FALSE,"Chi tiÆt"}</definedName>
    <definedName name="_h10" localSheetId="7" hidden="1">{#N/A,#N/A,FALSE,"Chi tiÆt"}</definedName>
    <definedName name="_h10" localSheetId="10" hidden="1">{#N/A,#N/A,FALSE,"Chi tiÆt"}</definedName>
    <definedName name="_h10" hidden="1">{#N/A,#N/A,FALSE,"Chi tiÆt"}</definedName>
    <definedName name="_h2" localSheetId="4" hidden="1">{"'Sheet1'!$L$16"}</definedName>
    <definedName name="_h2" localSheetId="5" hidden="1">{"'Sheet1'!$L$16"}</definedName>
    <definedName name="_h2" localSheetId="7" hidden="1">{"'Sheet1'!$L$16"}</definedName>
    <definedName name="_h2" localSheetId="10" hidden="1">{"'Sheet1'!$L$16"}</definedName>
    <definedName name="_h2" hidden="1">{"'Sheet1'!$L$16"}</definedName>
    <definedName name="_h3" localSheetId="4" hidden="1">{"'Sheet1'!$L$16"}</definedName>
    <definedName name="_h3" localSheetId="5" hidden="1">{"'Sheet1'!$L$16"}</definedName>
    <definedName name="_h3" localSheetId="7" hidden="1">{"'Sheet1'!$L$16"}</definedName>
    <definedName name="_h3" localSheetId="10" hidden="1">{"'Sheet1'!$L$16"}</definedName>
    <definedName name="_h3" hidden="1">{"'Sheet1'!$L$16"}</definedName>
    <definedName name="_h5" localSheetId="4" hidden="1">{"'Sheet1'!$L$16"}</definedName>
    <definedName name="_h5" localSheetId="5" hidden="1">{"'Sheet1'!$L$16"}</definedName>
    <definedName name="_h5" localSheetId="7" hidden="1">{"'Sheet1'!$L$16"}</definedName>
    <definedName name="_h5" localSheetId="10" hidden="1">{"'Sheet1'!$L$16"}</definedName>
    <definedName name="_h5" hidden="1">{"'Sheet1'!$L$16"}</definedName>
    <definedName name="_h6" localSheetId="4" hidden="1">{"'Sheet1'!$L$16"}</definedName>
    <definedName name="_h6" localSheetId="5" hidden="1">{"'Sheet1'!$L$16"}</definedName>
    <definedName name="_h6" localSheetId="7" hidden="1">{"'Sheet1'!$L$16"}</definedName>
    <definedName name="_h6" localSheetId="10" hidden="1">{"'Sheet1'!$L$16"}</definedName>
    <definedName name="_h6" hidden="1">{"'Sheet1'!$L$16"}</definedName>
    <definedName name="_h7" localSheetId="4" hidden="1">{"'Sheet1'!$L$16"}</definedName>
    <definedName name="_h7" localSheetId="5" hidden="1">{"'Sheet1'!$L$16"}</definedName>
    <definedName name="_h7" localSheetId="7" hidden="1">{"'Sheet1'!$L$16"}</definedName>
    <definedName name="_h7" localSheetId="10" hidden="1">{"'Sheet1'!$L$16"}</definedName>
    <definedName name="_h7" hidden="1">{"'Sheet1'!$L$16"}</definedName>
    <definedName name="_h8" localSheetId="4" hidden="1">{"'Sheet1'!$L$16"}</definedName>
    <definedName name="_h8" localSheetId="5" hidden="1">{"'Sheet1'!$L$16"}</definedName>
    <definedName name="_h8" localSheetId="7" hidden="1">{"'Sheet1'!$L$16"}</definedName>
    <definedName name="_h8" localSheetId="10" hidden="1">{"'Sheet1'!$L$16"}</definedName>
    <definedName name="_h8" hidden="1">{"'Sheet1'!$L$16"}</definedName>
    <definedName name="_h9" localSheetId="4" hidden="1">{"'Sheet1'!$L$16"}</definedName>
    <definedName name="_h9" localSheetId="5" hidden="1">{"'Sheet1'!$L$16"}</definedName>
    <definedName name="_h9" localSheetId="7" hidden="1">{"'Sheet1'!$L$16"}</definedName>
    <definedName name="_h9" localSheetId="10" hidden="1">{"'Sheet1'!$L$16"}</definedName>
    <definedName name="_h9" hidden="1">{"'Sheet1'!$L$16"}</definedName>
    <definedName name="_hu1" localSheetId="4" hidden="1">{"'Sheet1'!$L$16"}</definedName>
    <definedName name="_hu1" localSheetId="5" hidden="1">{"'Sheet1'!$L$16"}</definedName>
    <definedName name="_hu1" localSheetId="7" hidden="1">{"'Sheet1'!$L$16"}</definedName>
    <definedName name="_hu1" localSheetId="10" hidden="1">{"'Sheet1'!$L$16"}</definedName>
    <definedName name="_hu1" hidden="1">{"'Sheet1'!$L$16"}</definedName>
    <definedName name="_hu2" localSheetId="4" hidden="1">{"'Sheet1'!$L$16"}</definedName>
    <definedName name="_hu2" localSheetId="5" hidden="1">{"'Sheet1'!$L$16"}</definedName>
    <definedName name="_hu2" localSheetId="7" hidden="1">{"'Sheet1'!$L$16"}</definedName>
    <definedName name="_hu2" localSheetId="10" hidden="1">{"'Sheet1'!$L$16"}</definedName>
    <definedName name="_hu2" hidden="1">{"'Sheet1'!$L$16"}</definedName>
    <definedName name="_hu5" localSheetId="4" hidden="1">{"'Sheet1'!$L$16"}</definedName>
    <definedName name="_hu5" localSheetId="5" hidden="1">{"'Sheet1'!$L$16"}</definedName>
    <definedName name="_hu5" localSheetId="7" hidden="1">{"'Sheet1'!$L$16"}</definedName>
    <definedName name="_hu5" localSheetId="10" hidden="1">{"'Sheet1'!$L$16"}</definedName>
    <definedName name="_hu5" hidden="1">{"'Sheet1'!$L$16"}</definedName>
    <definedName name="_hu6" localSheetId="4" hidden="1">{"'Sheet1'!$L$16"}</definedName>
    <definedName name="_hu6" localSheetId="5" hidden="1">{"'Sheet1'!$L$16"}</definedName>
    <definedName name="_hu6" localSheetId="7" hidden="1">{"'Sheet1'!$L$16"}</definedName>
    <definedName name="_hu6" localSheetId="10" hidden="1">{"'Sheet1'!$L$16"}</definedName>
    <definedName name="_hu6" hidden="1">{"'Sheet1'!$L$16"}</definedName>
    <definedName name="_huy1" localSheetId="4" hidden="1">{"'Sheet1'!$L$16"}</definedName>
    <definedName name="_huy1" localSheetId="5" hidden="1">{"'Sheet1'!$L$16"}</definedName>
    <definedName name="_huy1" localSheetId="7" hidden="1">{"'Sheet1'!$L$16"}</definedName>
    <definedName name="_huy1" localSheetId="10" hidden="1">{"'Sheet1'!$L$16"}</definedName>
    <definedName name="_huy1" hidden="1">{"'Sheet1'!$L$16"}</definedName>
    <definedName name="_K146" localSheetId="4" hidden="1">{"'Sheet1'!$L$16"}</definedName>
    <definedName name="_K146" localSheetId="5" hidden="1">{"'Sheet1'!$L$16"}</definedName>
    <definedName name="_K146" localSheetId="7" hidden="1">{"'Sheet1'!$L$16"}</definedName>
    <definedName name="_K146" localSheetId="10" hidden="1">{"'Sheet1'!$L$16"}</definedName>
    <definedName name="_K146" hidden="1">{"'Sheet1'!$L$16"}</definedName>
    <definedName name="_k27" localSheetId="4" hidden="1">{"'Sheet1'!$L$16"}</definedName>
    <definedName name="_k27" localSheetId="5" hidden="1">{"'Sheet1'!$L$16"}</definedName>
    <definedName name="_k27" localSheetId="7" hidden="1">{"'Sheet1'!$L$16"}</definedName>
    <definedName name="_k27" localSheetId="10" hidden="1">{"'Sheet1'!$L$16"}</definedName>
    <definedName name="_k27" hidden="1">{"'Sheet1'!$L$16"}</definedName>
    <definedName name="_Key1" localSheetId="3" hidden="1">#REF!</definedName>
    <definedName name="_Key1" hidden="1">#REF!</definedName>
    <definedName name="_Key2" localSheetId="3" hidden="1">#REF!</definedName>
    <definedName name="_Key2" hidden="1">#REF!</definedName>
    <definedName name="_km03" localSheetId="4" hidden="1">{"'Sheet1'!$L$16"}</definedName>
    <definedName name="_km03" localSheetId="5" hidden="1">{"'Sheet1'!$L$16"}</definedName>
    <definedName name="_km03" localSheetId="7" hidden="1">{"'Sheet1'!$L$16"}</definedName>
    <definedName name="_km03" localSheetId="10" hidden="1">{"'Sheet1'!$L$16"}</definedName>
    <definedName name="_km03" hidden="1">{"'Sheet1'!$L$16"}</definedName>
    <definedName name="_KH08" localSheetId="4" hidden="1">{#N/A,#N/A,FALSE,"Chi tiÆt"}</definedName>
    <definedName name="_KH08" localSheetId="5" hidden="1">{#N/A,#N/A,FALSE,"Chi tiÆt"}</definedName>
    <definedName name="_KH08" localSheetId="7" hidden="1">{#N/A,#N/A,FALSE,"Chi tiÆt"}</definedName>
    <definedName name="_KH08" localSheetId="10" hidden="1">{#N/A,#N/A,FALSE,"Chi tiÆt"}</definedName>
    <definedName name="_KH08" hidden="1">{#N/A,#N/A,FALSE,"Chi tiÆt"}</definedName>
    <definedName name="_Lan1" localSheetId="4" hidden="1">{"'Sheet1'!$L$16"}</definedName>
    <definedName name="_Lan1" localSheetId="5" hidden="1">{"'Sheet1'!$L$16"}</definedName>
    <definedName name="_Lan1" localSheetId="7" hidden="1">{"'Sheet1'!$L$16"}</definedName>
    <definedName name="_Lan1" localSheetId="10" hidden="1">{"'Sheet1'!$L$16"}</definedName>
    <definedName name="_Lan1" hidden="1">{"'Sheet1'!$L$16"}</definedName>
    <definedName name="_LAN3" localSheetId="4" hidden="1">{"'Sheet1'!$L$16"}</definedName>
    <definedName name="_LAN3" localSheetId="5" hidden="1">{"'Sheet1'!$L$16"}</definedName>
    <definedName name="_LAN3" localSheetId="7" hidden="1">{"'Sheet1'!$L$16"}</definedName>
    <definedName name="_LAN3" localSheetId="10" hidden="1">{"'Sheet1'!$L$16"}</definedName>
    <definedName name="_LAN3" hidden="1">{"'Sheet1'!$L$16"}</definedName>
    <definedName name="_lk2" localSheetId="4" hidden="1">{"'Sheet1'!$L$16"}</definedName>
    <definedName name="_lk2" localSheetId="5" hidden="1">{"'Sheet1'!$L$16"}</definedName>
    <definedName name="_lk2" localSheetId="7" hidden="1">{"'Sheet1'!$L$16"}</definedName>
    <definedName name="_lk2" localSheetId="10" hidden="1">{"'Sheet1'!$L$16"}</definedName>
    <definedName name="_lk2" hidden="1">{"'Sheet1'!$L$16"}</definedName>
    <definedName name="_m1233" localSheetId="4" hidden="1">{"'Sheet1'!$L$16"}</definedName>
    <definedName name="_m1233" localSheetId="5" hidden="1">{"'Sheet1'!$L$16"}</definedName>
    <definedName name="_m1233" localSheetId="7" hidden="1">{"'Sheet1'!$L$16"}</definedName>
    <definedName name="_m1233" localSheetId="10" hidden="1">{"'Sheet1'!$L$16"}</definedName>
    <definedName name="_m1233" hidden="1">{"'Sheet1'!$L$16"}</definedName>
    <definedName name="_M2" localSheetId="4" hidden="1">{"'Sheet1'!$L$16"}</definedName>
    <definedName name="_M2" localSheetId="5" hidden="1">{"'Sheet1'!$L$16"}</definedName>
    <definedName name="_M2" localSheetId="7" hidden="1">{"'Sheet1'!$L$16"}</definedName>
    <definedName name="_M2" localSheetId="10" hidden="1">{"'Sheet1'!$L$16"}</definedName>
    <definedName name="_M2" hidden="1">{"'Sheet1'!$L$16"}</definedName>
    <definedName name="_M36" localSheetId="4" hidden="1">{"'Sheet1'!$L$16"}</definedName>
    <definedName name="_M36" localSheetId="5" hidden="1">{"'Sheet1'!$L$16"}</definedName>
    <definedName name="_M36" localSheetId="7" hidden="1">{"'Sheet1'!$L$16"}</definedName>
    <definedName name="_M36" localSheetId="10" hidden="1">{"'Sheet1'!$L$16"}</definedName>
    <definedName name="_M36" hidden="1">{"'Sheet1'!$L$16"}</definedName>
    <definedName name="_MTL12" localSheetId="4" hidden="1">{"'Sheet1'!$L$16"}</definedName>
    <definedName name="_MTL12" localSheetId="5" hidden="1">{"'Sheet1'!$L$16"}</definedName>
    <definedName name="_MTL12" localSheetId="7" hidden="1">{"'Sheet1'!$L$16"}</definedName>
    <definedName name="_MTL12" localSheetId="10" hidden="1">{"'Sheet1'!$L$16"}</definedName>
    <definedName name="_MTL12" hidden="1">{"'Sheet1'!$L$16"}</definedName>
    <definedName name="_nam1" localSheetId="4" hidden="1">{"'Sheet1'!$L$16"}</definedName>
    <definedName name="_nam1" localSheetId="5" hidden="1">{"'Sheet1'!$L$16"}</definedName>
    <definedName name="_nam1" localSheetId="7" hidden="1">{"'Sheet1'!$L$16"}</definedName>
    <definedName name="_nam1" localSheetId="10" hidden="1">{"'Sheet1'!$L$16"}</definedName>
    <definedName name="_nam1" hidden="1">{"'Sheet1'!$L$16"}</definedName>
    <definedName name="_nam2" localSheetId="4" hidden="1">{#N/A,#N/A,FALSE,"Chi tiÆt"}</definedName>
    <definedName name="_nam2" localSheetId="5" hidden="1">{#N/A,#N/A,FALSE,"Chi tiÆt"}</definedName>
    <definedName name="_nam2" localSheetId="7" hidden="1">{#N/A,#N/A,FALSE,"Chi tiÆt"}</definedName>
    <definedName name="_nam2" localSheetId="10" hidden="1">{#N/A,#N/A,FALSE,"Chi tiÆt"}</definedName>
    <definedName name="_nam2" hidden="1">{#N/A,#N/A,FALSE,"Chi tiÆt"}</definedName>
    <definedName name="_nam3" localSheetId="4" hidden="1">{"'Sheet1'!$L$16"}</definedName>
    <definedName name="_nam3" localSheetId="5" hidden="1">{"'Sheet1'!$L$16"}</definedName>
    <definedName name="_nam3" localSheetId="7" hidden="1">{"'Sheet1'!$L$16"}</definedName>
    <definedName name="_nam3" localSheetId="10" hidden="1">{"'Sheet1'!$L$16"}</definedName>
    <definedName name="_nam3" hidden="1">{"'Sheet1'!$L$16"}</definedName>
    <definedName name="_NMD8" localSheetId="4" hidden="1">{"'Sheet1'!$L$16"}</definedName>
    <definedName name="_NMD8" localSheetId="5" hidden="1">{"'Sheet1'!$L$16"}</definedName>
    <definedName name="_NMD8" localSheetId="7" hidden="1">{"'Sheet1'!$L$16"}</definedName>
    <definedName name="_NMD8" localSheetId="10" hidden="1">{"'Sheet1'!$L$16"}</definedName>
    <definedName name="_NMD8" hidden="1">{"'Sheet1'!$L$16"}</definedName>
    <definedName name="_NSO2" localSheetId="4" hidden="1">{"'Sheet1'!$L$16"}</definedName>
    <definedName name="_NSO2" localSheetId="5" hidden="1">{"'Sheet1'!$L$16"}</definedName>
    <definedName name="_NSO2" localSheetId="7" hidden="1">{"'Sheet1'!$L$16"}</definedName>
    <definedName name="_NSO2" localSheetId="10" hidden="1">{"'Sheet1'!$L$16"}</definedName>
    <definedName name="_NSO2" hidden="1">{"'Sheet1'!$L$16"}</definedName>
    <definedName name="_nh2" localSheetId="4" hidden="1">{#N/A,#N/A,FALSE,"Chi tiÆt"}</definedName>
    <definedName name="_nh2" localSheetId="5" hidden="1">{#N/A,#N/A,FALSE,"Chi tiÆt"}</definedName>
    <definedName name="_nh2" localSheetId="7" hidden="1">{#N/A,#N/A,FALSE,"Chi tiÆt"}</definedName>
    <definedName name="_nh2" localSheetId="10" hidden="1">{#N/A,#N/A,FALSE,"Chi tiÆt"}</definedName>
    <definedName name="_nh2" hidden="1">{#N/A,#N/A,FALSE,"Chi tiÆt"}</definedName>
    <definedName name="_Order1" hidden="1">255</definedName>
    <definedName name="_Order2" hidden="1">255</definedName>
    <definedName name="_PA3" localSheetId="4" hidden="1">{"'Sheet1'!$L$16"}</definedName>
    <definedName name="_PA3" localSheetId="5" hidden="1">{"'Sheet1'!$L$16"}</definedName>
    <definedName name="_PA3" localSheetId="7" hidden="1">{"'Sheet1'!$L$16"}</definedName>
    <definedName name="_PA3" localSheetId="10" hidden="1">{"'Sheet1'!$L$16"}</definedName>
    <definedName name="_PA3" hidden="1">{"'Sheet1'!$L$16"}</definedName>
    <definedName name="_Pl2" localSheetId="4" hidden="1">{"'Sheet1'!$L$16"}</definedName>
    <definedName name="_Pl2" localSheetId="5" hidden="1">{"'Sheet1'!$L$16"}</definedName>
    <definedName name="_Pl2" localSheetId="7" hidden="1">{"'Sheet1'!$L$16"}</definedName>
    <definedName name="_Pl2" localSheetId="10" hidden="1">{"'Sheet1'!$L$16"}</definedName>
    <definedName name="_Pl2" hidden="1">{"'Sheet1'!$L$16"}</definedName>
    <definedName name="_PL3" hidden="1">#REF!</definedName>
    <definedName name="_phu3" localSheetId="4" hidden="1">{"'Sheet1'!$L$16"}</definedName>
    <definedName name="_phu3" localSheetId="5" hidden="1">{"'Sheet1'!$L$16"}</definedName>
    <definedName name="_phu3" localSheetId="7" hidden="1">{"'Sheet1'!$L$16"}</definedName>
    <definedName name="_phu3" localSheetId="10" hidden="1">{"'Sheet1'!$L$16"}</definedName>
    <definedName name="_phu3" hidden="1">{"'Sheet1'!$L$16"}</definedName>
    <definedName name="_SCL4" localSheetId="4" hidden="1">{"'Sheet1'!$L$16"}</definedName>
    <definedName name="_SCL4" localSheetId="5" hidden="1">{"'Sheet1'!$L$16"}</definedName>
    <definedName name="_SCL4" localSheetId="7" hidden="1">{"'Sheet1'!$L$16"}</definedName>
    <definedName name="_SCL4" localSheetId="10" hidden="1">{"'Sheet1'!$L$16"}</definedName>
    <definedName name="_SCL4" hidden="1">{"'Sheet1'!$L$16"}</definedName>
    <definedName name="_Sort" localSheetId="3" hidden="1">#REF!</definedName>
    <definedName name="_Sort" hidden="1">#REF!</definedName>
    <definedName name="_T12" localSheetId="4" hidden="1">{"'Sheet1'!$L$16"}</definedName>
    <definedName name="_T12" localSheetId="5" hidden="1">{"'Sheet1'!$L$16"}</definedName>
    <definedName name="_T12" localSheetId="7" hidden="1">{"'Sheet1'!$L$16"}</definedName>
    <definedName name="_T12" localSheetId="10" hidden="1">{"'Sheet1'!$L$16"}</definedName>
    <definedName name="_T12" hidden="1">{"'Sheet1'!$L$16"}</definedName>
    <definedName name="_TC07" localSheetId="4" hidden="1">{"'Sheet1'!$L$16"}</definedName>
    <definedName name="_TC07" localSheetId="5" hidden="1">{"'Sheet1'!$L$16"}</definedName>
    <definedName name="_TC07" localSheetId="7" hidden="1">{"'Sheet1'!$L$16"}</definedName>
    <definedName name="_TC07" localSheetId="10" hidden="1">{"'Sheet1'!$L$16"}</definedName>
    <definedName name="_TC07" hidden="1">{"'Sheet1'!$L$16"}</definedName>
    <definedName name="_tkp1" localSheetId="4" hidden="1">{"'Sheet1'!$L$16"}</definedName>
    <definedName name="_tkp1" localSheetId="5" hidden="1">{"'Sheet1'!$L$16"}</definedName>
    <definedName name="_tkp1" localSheetId="7" hidden="1">{"'Sheet1'!$L$16"}</definedName>
    <definedName name="_tkp1" localSheetId="10" hidden="1">{"'Sheet1'!$L$16"}</definedName>
    <definedName name="_tkp1" hidden="1">{"'Sheet1'!$L$16"}</definedName>
    <definedName name="_tt3" localSheetId="4" hidden="1">{"'Sheet1'!$L$16"}</definedName>
    <definedName name="_tt3" localSheetId="5" hidden="1">{"'Sheet1'!$L$16"}</definedName>
    <definedName name="_tt3" localSheetId="7" hidden="1">{"'Sheet1'!$L$16"}</definedName>
    <definedName name="_tt3" localSheetId="10" hidden="1">{"'Sheet1'!$L$16"}</definedName>
    <definedName name="_tt3" hidden="1">{"'Sheet1'!$L$16"}</definedName>
    <definedName name="_TT31" localSheetId="4" hidden="1">{"'Sheet1'!$L$16"}</definedName>
    <definedName name="_TT31" localSheetId="5" hidden="1">{"'Sheet1'!$L$16"}</definedName>
    <definedName name="_TT31" localSheetId="7" hidden="1">{"'Sheet1'!$L$16"}</definedName>
    <definedName name="_TT31" localSheetId="10" hidden="1">{"'Sheet1'!$L$16"}</definedName>
    <definedName name="_TT31" hidden="1">{"'Sheet1'!$L$16"}</definedName>
    <definedName name="_TH2" localSheetId="4" hidden="1">{"'Sheet1'!$L$16"}</definedName>
    <definedName name="_TH2" localSheetId="5" hidden="1">{"'Sheet1'!$L$16"}</definedName>
    <definedName name="_TH2" localSheetId="7" hidden="1">{"'Sheet1'!$L$16"}</definedName>
    <definedName name="_TH2" localSheetId="10" hidden="1">{"'Sheet1'!$L$16"}</definedName>
    <definedName name="_TH2" hidden="1">{"'Sheet1'!$L$16"}</definedName>
    <definedName name="_Tru21" localSheetId="4" hidden="1">{"'Sheet1'!$L$16"}</definedName>
    <definedName name="_Tru21" localSheetId="5" hidden="1">{"'Sheet1'!$L$16"}</definedName>
    <definedName name="_Tru21" localSheetId="7" hidden="1">{"'Sheet1'!$L$16"}</definedName>
    <definedName name="_Tru21" localSheetId="10" hidden="1">{"'Sheet1'!$L$16"}</definedName>
    <definedName name="_Tru21" hidden="1">{"'Sheet1'!$L$16"}</definedName>
    <definedName name="_vl2" localSheetId="4" hidden="1">{"'Sheet1'!$L$16"}</definedName>
    <definedName name="_vl2" localSheetId="5" hidden="1">{"'Sheet1'!$L$16"}</definedName>
    <definedName name="_vl2" localSheetId="7" hidden="1">{"'Sheet1'!$L$16"}</definedName>
    <definedName name="_vl2" localSheetId="10" hidden="1">{"'Sheet1'!$L$16"}</definedName>
    <definedName name="_vl2" hidden="1">{"'Sheet1'!$L$16"}</definedName>
    <definedName name="a" localSheetId="3" hidden="1">{"'Sheet1'!$L$16"}</definedName>
    <definedName name="a" localSheetId="4" hidden="1">{"'Sheet1'!$L$16"}</definedName>
    <definedName name="a" localSheetId="5" hidden="1">{"'Sheet1'!$L$16"}</definedName>
    <definedName name="a" localSheetId="7" hidden="1">{"'Sheet1'!$L$16"}</definedName>
    <definedName name="a" localSheetId="10" hidden="1">{"'Sheet1'!$L$16"}</definedName>
    <definedName name="a" hidden="1">{"'Sheet1'!$L$16"}</definedName>
    <definedName name="aa" localSheetId="3" hidden="1">#REF!</definedName>
    <definedName name="aa" hidden="1">#REF!</definedName>
    <definedName name="aaa" localSheetId="3" hidden="1">{"'Sheet1'!$L$16"}</definedName>
    <definedName name="aaa" localSheetId="4" hidden="1">{"'Sheet1'!$L$16"}</definedName>
    <definedName name="aaa" localSheetId="5" hidden="1">{"'Sheet1'!$L$16"}</definedName>
    <definedName name="aaa" localSheetId="7" hidden="1">{"'Sheet1'!$L$16"}</definedName>
    <definedName name="aaa" localSheetId="10" hidden="1">{"'Sheet1'!$L$16"}</definedName>
    <definedName name="aaa" hidden="1">{"'Sheet1'!$L$16"}</definedName>
    <definedName name="aaaa" localSheetId="3" hidden="1">#REF!</definedName>
    <definedName name="aaaa" hidden="1">#REF!</definedName>
    <definedName name="aaaaa" localSheetId="3" hidden="1">{"'Sheet1'!$L$16"}</definedName>
    <definedName name="aaaaa" localSheetId="4" hidden="1">{"'Sheet1'!$L$16"}</definedName>
    <definedName name="aaaaa" localSheetId="5" hidden="1">{"'Sheet1'!$L$16"}</definedName>
    <definedName name="aaaaa" localSheetId="7" hidden="1">{"'Sheet1'!$L$16"}</definedName>
    <definedName name="aaaaa" localSheetId="10" hidden="1">{"'Sheet1'!$L$16"}</definedName>
    <definedName name="aaaaa" hidden="1">{"'Sheet1'!$L$16"}</definedName>
    <definedName name="aaaaaa" localSheetId="3" hidden="1">{"'Sheet1'!$L$16"}</definedName>
    <definedName name="aaaaaa" localSheetId="4" hidden="1">{"'Sheet1'!$L$16"}</definedName>
    <definedName name="aaaaaa" localSheetId="5" hidden="1">{"'Sheet1'!$L$16"}</definedName>
    <definedName name="aaaaaa" localSheetId="7" hidden="1">{"'Sheet1'!$L$16"}</definedName>
    <definedName name="aaaaaa" localSheetId="10" hidden="1">{"'Sheet1'!$L$16"}</definedName>
    <definedName name="aaaaaa" hidden="1">{"'Sheet1'!$L$16"}</definedName>
    <definedName name="aaaaaaa" localSheetId="3" hidden="1">{"'Sheet1'!$L$16"}</definedName>
    <definedName name="aaaaaaa" localSheetId="4" hidden="1">{"'Sheet1'!$L$16"}</definedName>
    <definedName name="aaaaaaa" localSheetId="5" hidden="1">{"'Sheet1'!$L$16"}</definedName>
    <definedName name="aaaaaaa" localSheetId="7" hidden="1">{"'Sheet1'!$L$16"}</definedName>
    <definedName name="aaaaaaa" localSheetId="10" hidden="1">{"'Sheet1'!$L$16"}</definedName>
    <definedName name="aaaaaaa" hidden="1">{"'Sheet1'!$L$16"}</definedName>
    <definedName name="abc" localSheetId="4" hidden="1">{"'TDTGT (theo Dphuong)'!$A$4:$F$75"}</definedName>
    <definedName name="abc" localSheetId="5" hidden="1">{"'TDTGT (theo Dphuong)'!$A$4:$F$75"}</definedName>
    <definedName name="abc" localSheetId="7" hidden="1">{"'TDTGT (theo Dphuong)'!$A$4:$F$75"}</definedName>
    <definedName name="abc" localSheetId="10" hidden="1">{"'TDTGT (theo Dphuong)'!$A$4:$F$75"}</definedName>
    <definedName name="abc" hidden="1">{"'TDTGT (theo Dphuong)'!$A$4:$F$75"}</definedName>
    <definedName name="AccessDatabase" hidden="1">"C:\My Documents\LeBinh\Xls\VP Cong ty\FORM.mdb"</definedName>
    <definedName name="ADADADD" localSheetId="4" hidden="1">{"'Sheet1'!$L$16"}</definedName>
    <definedName name="ADADADD" localSheetId="5" hidden="1">{"'Sheet1'!$L$16"}</definedName>
    <definedName name="ADADADD" localSheetId="7" hidden="1">{"'Sheet1'!$L$16"}</definedName>
    <definedName name="ADADADD" localSheetId="10" hidden="1">{"'Sheet1'!$L$16"}</definedName>
    <definedName name="ADADADD" hidden="1">{"'Sheet1'!$L$16"}</definedName>
    <definedName name="ae" localSheetId="4" hidden="1">{"'Sheet1'!$L$16"}</definedName>
    <definedName name="ae" localSheetId="5" hidden="1">{"'Sheet1'!$L$16"}</definedName>
    <definedName name="ae" localSheetId="7" hidden="1">{"'Sheet1'!$L$16"}</definedName>
    <definedName name="ae" localSheetId="10" hidden="1">{"'Sheet1'!$L$16"}</definedName>
    <definedName name="ae" hidden="1">{"'Sheet1'!$L$16"}</definedName>
    <definedName name="anscount" localSheetId="3" hidden="1">7</definedName>
    <definedName name="anscount" hidden="1">3</definedName>
    <definedName name="aqbnmjm" hidden="1">#REF!</definedName>
    <definedName name="AS2DocOpenMode" hidden="1">"AS2DocumentEdit"</definedName>
    <definedName name="asss" localSheetId="4" hidden="1">{"'Sheet1'!$L$16"}</definedName>
    <definedName name="asss" localSheetId="5" hidden="1">{"'Sheet1'!$L$16"}</definedName>
    <definedName name="asss" localSheetId="7" hidden="1">{"'Sheet1'!$L$16"}</definedName>
    <definedName name="asss" localSheetId="10" hidden="1">{"'Sheet1'!$L$16"}</definedName>
    <definedName name="asss" hidden="1">{"'Sheet1'!$L$16"}</definedName>
    <definedName name="ATGT" localSheetId="4" hidden="1">{"'Sheet1'!$L$16"}</definedName>
    <definedName name="ATGT" localSheetId="5" hidden="1">{"'Sheet1'!$L$16"}</definedName>
    <definedName name="ATGT" localSheetId="7" hidden="1">{"'Sheet1'!$L$16"}</definedName>
    <definedName name="ATGT" localSheetId="10" hidden="1">{"'Sheet1'!$L$16"}</definedName>
    <definedName name="ATGT" hidden="1">{"'Sheet1'!$L$16"}</definedName>
    <definedName name="â" localSheetId="4" hidden="1">{"'Sheet1'!$L$16"}</definedName>
    <definedName name="â" localSheetId="5" hidden="1">{"'Sheet1'!$L$16"}</definedName>
    <definedName name="â" localSheetId="7" hidden="1">{"'Sheet1'!$L$16"}</definedName>
    <definedName name="â" localSheetId="10" hidden="1">{"'Sheet1'!$L$16"}</definedName>
    <definedName name="â" hidden="1">{"'Sheet1'!$L$16"}</definedName>
    <definedName name="B5new" localSheetId="4" hidden="1">{"'TDTGT (theo Dphuong)'!$A$4:$F$75"}</definedName>
    <definedName name="B5new" localSheetId="5" hidden="1">{"'TDTGT (theo Dphuong)'!$A$4:$F$75"}</definedName>
    <definedName name="B5new" localSheetId="7" hidden="1">{"'TDTGT (theo Dphuong)'!$A$4:$F$75"}</definedName>
    <definedName name="B5new" localSheetId="10" hidden="1">{"'TDTGT (theo Dphuong)'!$A$4:$F$75"}</definedName>
    <definedName name="B5new" hidden="1">{"'TDTGT (theo Dphuong)'!$A$4:$F$75"}</definedName>
    <definedName name="BAN_D1" localSheetId="4" hidden="1">{"'Sheet1'!$L$16"}</definedName>
    <definedName name="BAN_D1" localSheetId="5" hidden="1">{"'Sheet1'!$L$16"}</definedName>
    <definedName name="BAN_D1" localSheetId="7" hidden="1">{"'Sheet1'!$L$16"}</definedName>
    <definedName name="BAN_D1" localSheetId="10" hidden="1">{"'Sheet1'!$L$16"}</definedName>
    <definedName name="BAN_D1" hidden="1">{"'Sheet1'!$L$16"}</definedName>
    <definedName name="banql" localSheetId="4" hidden="1">{"'Sheet1'!$L$16"}</definedName>
    <definedName name="banql" localSheetId="5" hidden="1">{"'Sheet1'!$L$16"}</definedName>
    <definedName name="banql" localSheetId="7" hidden="1">{"'Sheet1'!$L$16"}</definedName>
    <definedName name="banql" localSheetId="10" hidden="1">{"'Sheet1'!$L$16"}</definedName>
    <definedName name="banql" hidden="1">{"'Sheet1'!$L$16"}</definedName>
    <definedName name="BCBo" localSheetId="4" hidden="1">{"'Sheet1'!$L$16"}</definedName>
    <definedName name="BCBo" localSheetId="5" hidden="1">{"'Sheet1'!$L$16"}</definedName>
    <definedName name="BCBo" localSheetId="7" hidden="1">{"'Sheet1'!$L$16"}</definedName>
    <definedName name="BCBo" localSheetId="10" hidden="1">{"'Sheet1'!$L$16"}</definedName>
    <definedName name="BCBo" hidden="1">{"'Sheet1'!$L$16"}</definedName>
    <definedName name="Bgiang" localSheetId="4" hidden="1">{"'Sheet1'!$L$16"}</definedName>
    <definedName name="Bgiang" localSheetId="5" hidden="1">{"'Sheet1'!$L$16"}</definedName>
    <definedName name="Bgiang" localSheetId="7" hidden="1">{"'Sheet1'!$L$16"}</definedName>
    <definedName name="Bgiang" localSheetId="10" hidden="1">{"'Sheet1'!$L$16"}</definedName>
    <definedName name="Bgiang" hidden="1">{"'Sheet1'!$L$16"}</definedName>
    <definedName name="bql" localSheetId="4" hidden="1">{#N/A,#N/A,FALSE,"Chi tiÆt"}</definedName>
    <definedName name="bql" localSheetId="5" hidden="1">{#N/A,#N/A,FALSE,"Chi tiÆt"}</definedName>
    <definedName name="bql" localSheetId="7" hidden="1">{#N/A,#N/A,FALSE,"Chi tiÆt"}</definedName>
    <definedName name="bql" localSheetId="10" hidden="1">{#N/A,#N/A,FALSE,"Chi tiÆt"}</definedName>
    <definedName name="bql" hidden="1">{#N/A,#N/A,FALSE,"Chi tiÆt"}</definedName>
    <definedName name="btnm3" localSheetId="4" hidden="1">{"'Sheet1'!$L$16"}</definedName>
    <definedName name="btnm3" localSheetId="5" hidden="1">{"'Sheet1'!$L$16"}</definedName>
    <definedName name="btnm3" localSheetId="7" hidden="1">{"'Sheet1'!$L$16"}</definedName>
    <definedName name="btnm3" localSheetId="10" hidden="1">{"'Sheet1'!$L$16"}</definedName>
    <definedName name="btnm3" hidden="1">{"'Sheet1'!$L$16"}</definedName>
    <definedName name="BVTINH" localSheetId="4" hidden="1">{"'Sheet1'!$L$16"}</definedName>
    <definedName name="BVTINH" localSheetId="5" hidden="1">{"'Sheet1'!$L$16"}</definedName>
    <definedName name="BVTINH" localSheetId="7" hidden="1">{"'Sheet1'!$L$16"}</definedName>
    <definedName name="BVTINH" localSheetId="10" hidden="1">{"'Sheet1'!$L$16"}</definedName>
    <definedName name="BVTINH" hidden="1">{"'Sheet1'!$L$16"}</definedName>
    <definedName name="Capvon" localSheetId="4" hidden="1">{#N/A,#N/A,FALSE,"Chi tiÆt"}</definedName>
    <definedName name="Capvon" localSheetId="5" hidden="1">{#N/A,#N/A,FALSE,"Chi tiÆt"}</definedName>
    <definedName name="Capvon" localSheetId="7" hidden="1">{#N/A,#N/A,FALSE,"Chi tiÆt"}</definedName>
    <definedName name="Capvon" localSheetId="10" hidden="1">{#N/A,#N/A,FALSE,"Chi tiÆt"}</definedName>
    <definedName name="Capvon" hidden="1">{#N/A,#N/A,FALSE,"Chi tiÆt"}</definedName>
    <definedName name="CBTH" localSheetId="4" hidden="1">{"'Sheet1'!$L$16"}</definedName>
    <definedName name="CBTH" localSheetId="5" hidden="1">{"'Sheet1'!$L$16"}</definedName>
    <definedName name="CBTH" localSheetId="7" hidden="1">{"'Sheet1'!$L$16"}</definedName>
    <definedName name="CBTH" localSheetId="10" hidden="1">{"'Sheet1'!$L$16"}</definedName>
    <definedName name="CBTH" hidden="1">{"'Sheet1'!$L$16"}</definedName>
    <definedName name="co_cau_ktqd" hidden="1">#N/A</definedName>
    <definedName name="Coc_60" localSheetId="4" hidden="1">{"'Sheet1'!$L$16"}</definedName>
    <definedName name="Coc_60" localSheetId="5" hidden="1">{"'Sheet1'!$L$16"}</definedName>
    <definedName name="Coc_60" localSheetId="7" hidden="1">{"'Sheet1'!$L$16"}</definedName>
    <definedName name="Coc_60" localSheetId="10" hidden="1">{"'Sheet1'!$L$16"}</definedName>
    <definedName name="Coc_60" hidden="1">{"'Sheet1'!$L$16"}</definedName>
    <definedName name="CoCauN" localSheetId="4" hidden="1">{"'Sheet1'!$L$16"}</definedName>
    <definedName name="CoCauN" localSheetId="5" hidden="1">{"'Sheet1'!$L$16"}</definedName>
    <definedName name="CoCauN" localSheetId="7" hidden="1">{"'Sheet1'!$L$16"}</definedName>
    <definedName name="CoCauN" localSheetId="10" hidden="1">{"'Sheet1'!$L$16"}</definedName>
    <definedName name="CoCauN" hidden="1">{"'Sheet1'!$L$16"}</definedName>
    <definedName name="Code" hidden="1">#REF!</definedName>
    <definedName name="CP" hidden="1">#REF!</definedName>
    <definedName name="CTCT1" localSheetId="4" hidden="1">{"'Sheet1'!$L$16"}</definedName>
    <definedName name="CTCT1" localSheetId="5" hidden="1">{"'Sheet1'!$L$16"}</definedName>
    <definedName name="CTCT1" localSheetId="7" hidden="1">{"'Sheet1'!$L$16"}</definedName>
    <definedName name="CTCT1" localSheetId="10" hidden="1">{"'Sheet1'!$L$16"}</definedName>
    <definedName name="CTCT1" hidden="1">{"'Sheet1'!$L$16"}</definedName>
    <definedName name="CTCT2" localSheetId="4" hidden="1">{"'Sheet1'!$L$16"}</definedName>
    <definedName name="CTCT2" localSheetId="5" hidden="1">{"'Sheet1'!$L$16"}</definedName>
    <definedName name="CTCT2" localSheetId="7" hidden="1">{"'Sheet1'!$L$16"}</definedName>
    <definedName name="CTCT2" localSheetId="10" hidden="1">{"'Sheet1'!$L$16"}</definedName>
    <definedName name="CTCT2" hidden="1">{"'Sheet1'!$L$16"}</definedName>
    <definedName name="cv" localSheetId="4" hidden="1">{"'TDTGT (theo Dphuong)'!$A$4:$F$75"}</definedName>
    <definedName name="cv" localSheetId="5" hidden="1">{"'TDTGT (theo Dphuong)'!$A$4:$F$75"}</definedName>
    <definedName name="cv" localSheetId="7" hidden="1">{"'TDTGT (theo Dphuong)'!$A$4:$F$75"}</definedName>
    <definedName name="cv" localSheetId="10" hidden="1">{"'TDTGT (theo Dphuong)'!$A$4:$F$75"}</definedName>
    <definedName name="cv" hidden="1">{"'TDTGT (theo Dphuong)'!$A$4:$F$75"}</definedName>
    <definedName name="Chiettinh" localSheetId="4" hidden="1">{"'Sheet1'!$L$16"}</definedName>
    <definedName name="Chiettinh" localSheetId="5" hidden="1">{"'Sheet1'!$L$16"}</definedName>
    <definedName name="Chiettinh" localSheetId="7" hidden="1">{"'Sheet1'!$L$16"}</definedName>
    <definedName name="Chiettinh" localSheetId="10" hidden="1">{"'Sheet1'!$L$16"}</definedName>
    <definedName name="Chiettinh" hidden="1">{"'Sheet1'!$L$16"}</definedName>
    <definedName name="chilk" localSheetId="4" hidden="1">{"'Sheet1'!$L$16"}</definedName>
    <definedName name="chilk" localSheetId="5" hidden="1">{"'Sheet1'!$L$16"}</definedName>
    <definedName name="chilk" localSheetId="7" hidden="1">{"'Sheet1'!$L$16"}</definedName>
    <definedName name="chilk" localSheetId="10" hidden="1">{"'Sheet1'!$L$16"}</definedName>
    <definedName name="chilk" hidden="1">{"'Sheet1'!$L$16"}</definedName>
    <definedName name="chitietbgiang2" localSheetId="4" hidden="1">{"'Sheet1'!$L$16"}</definedName>
    <definedName name="chitietbgiang2" localSheetId="5" hidden="1">{"'Sheet1'!$L$16"}</definedName>
    <definedName name="chitietbgiang2" localSheetId="7" hidden="1">{"'Sheet1'!$L$16"}</definedName>
    <definedName name="chitietbgiang2" localSheetId="10" hidden="1">{"'Sheet1'!$L$16"}</definedName>
    <definedName name="chitietbgiang2" hidden="1">{"'Sheet1'!$L$16"}</definedName>
    <definedName name="chl" localSheetId="4" hidden="1">{"'Sheet1'!$L$16"}</definedName>
    <definedName name="chl" localSheetId="5" hidden="1">{"'Sheet1'!$L$16"}</definedName>
    <definedName name="chl" localSheetId="7" hidden="1">{"'Sheet1'!$L$16"}</definedName>
    <definedName name="chl" localSheetId="10" hidden="1">{"'Sheet1'!$L$16"}</definedName>
    <definedName name="chl" hidden="1">{"'Sheet1'!$L$16"}</definedName>
    <definedName name="d" hidden="1">#REF!</definedName>
    <definedName name="Dang" hidden="1">#REF!</definedName>
    <definedName name="dđ" localSheetId="4" hidden="1">{"'Sheet1'!$L$16"}</definedName>
    <definedName name="dđ" localSheetId="5" hidden="1">{"'Sheet1'!$L$16"}</definedName>
    <definedName name="dđ" localSheetId="7" hidden="1">{"'Sheet1'!$L$16"}</definedName>
    <definedName name="dđ" localSheetId="10" hidden="1">{"'Sheet1'!$L$16"}</definedName>
    <definedName name="dđ" hidden="1">{"'Sheet1'!$L$16"}</definedName>
    <definedName name="DenDK" localSheetId="4" hidden="1">{"'Sheet1'!$L$16"}</definedName>
    <definedName name="DenDK" localSheetId="5" hidden="1">{"'Sheet1'!$L$16"}</definedName>
    <definedName name="DenDK" localSheetId="7" hidden="1">{"'Sheet1'!$L$16"}</definedName>
    <definedName name="DenDK" localSheetId="10" hidden="1">{"'Sheet1'!$L$16"}</definedName>
    <definedName name="DenDK" hidden="1">{"'Sheet1'!$L$16"}</definedName>
    <definedName name="df" hidden="1">#REF!</definedName>
    <definedName name="dfg" localSheetId="4" hidden="1">{"'Sheet1'!$L$16"}</definedName>
    <definedName name="dfg" localSheetId="5" hidden="1">{"'Sheet1'!$L$16"}</definedName>
    <definedName name="dfg" localSheetId="7" hidden="1">{"'Sheet1'!$L$16"}</definedName>
    <definedName name="dfg" localSheetId="10" hidden="1">{"'Sheet1'!$L$16"}</definedName>
    <definedName name="dfg" hidden="1">{"'Sheet1'!$L$16"}</definedName>
    <definedName name="DFSDF" localSheetId="4" hidden="1">{"'Sheet1'!$L$16"}</definedName>
    <definedName name="DFSDF" localSheetId="5" hidden="1">{"'Sheet1'!$L$16"}</definedName>
    <definedName name="DFSDF" localSheetId="7" hidden="1">{"'Sheet1'!$L$16"}</definedName>
    <definedName name="DFSDF" localSheetId="10" hidden="1">{"'Sheet1'!$L$16"}</definedName>
    <definedName name="DFSDF" hidden="1">{"'Sheet1'!$L$16"}</definedName>
    <definedName name="dfvssd" hidden="1">#REF!</definedName>
    <definedName name="dgctp2" localSheetId="4" hidden="1">{"'Sheet1'!$L$16"}</definedName>
    <definedName name="dgctp2" localSheetId="5" hidden="1">{"'Sheet1'!$L$16"}</definedName>
    <definedName name="dgctp2" localSheetId="7" hidden="1">{"'Sheet1'!$L$16"}</definedName>
    <definedName name="dgctp2" localSheetId="10" hidden="1">{"'Sheet1'!$L$16"}</definedName>
    <definedName name="dgctp2" hidden="1">{"'Sheet1'!$L$16"}</definedName>
    <definedName name="dienluc" localSheetId="4" hidden="1">{#N/A,#N/A,FALSE,"Chi tiÆt"}</definedName>
    <definedName name="dienluc" localSheetId="5" hidden="1">{#N/A,#N/A,FALSE,"Chi tiÆt"}</definedName>
    <definedName name="dienluc" localSheetId="7" hidden="1">{#N/A,#N/A,FALSE,"Chi tiÆt"}</definedName>
    <definedName name="dienluc" localSheetId="10" hidden="1">{#N/A,#N/A,FALSE,"Chi tiÆt"}</definedName>
    <definedName name="dienluc" hidden="1">{#N/A,#N/A,FALSE,"Chi tiÆt"}</definedName>
    <definedName name="Discount" hidden="1">#REF!</definedName>
    <definedName name="DKTINH" localSheetId="4" hidden="1">{"'Sheet1'!$L$16"}</definedName>
    <definedName name="DKTINH" localSheetId="5" hidden="1">{"'Sheet1'!$L$16"}</definedName>
    <definedName name="DKTINH" localSheetId="7" hidden="1">{"'Sheet1'!$L$16"}</definedName>
    <definedName name="DKTINH" localSheetId="10" hidden="1">{"'Sheet1'!$L$16"}</definedName>
    <definedName name="DKTINH" hidden="1">{"'Sheet1'!$L$16"}</definedName>
    <definedName name="dn" localSheetId="4" hidden="1">{"'TDTGT (theo Dphuong)'!$A$4:$F$75"}</definedName>
    <definedName name="dn" localSheetId="5" hidden="1">{"'TDTGT (theo Dphuong)'!$A$4:$F$75"}</definedName>
    <definedName name="dn" localSheetId="7" hidden="1">{"'TDTGT (theo Dphuong)'!$A$4:$F$75"}</definedName>
    <definedName name="dn" localSheetId="10" hidden="1">{"'TDTGT (theo Dphuong)'!$A$4:$F$75"}</definedName>
    <definedName name="dn" hidden="1">{"'TDTGT (theo Dphuong)'!$A$4:$F$75"}</definedName>
    <definedName name="Dot" localSheetId="4" hidden="1">{"'Sheet1'!$L$16"}</definedName>
    <definedName name="Dot" localSheetId="5" hidden="1">{"'Sheet1'!$L$16"}</definedName>
    <definedName name="Dot" localSheetId="7" hidden="1">{"'Sheet1'!$L$16"}</definedName>
    <definedName name="Dot" localSheetId="10" hidden="1">{"'Sheet1'!$L$16"}</definedName>
    <definedName name="Dot" hidden="1">{"'Sheet1'!$L$16"}</definedName>
    <definedName name="drf" hidden="1">#REF!</definedName>
    <definedName name="ds" localSheetId="4" hidden="1">{#N/A,#N/A,FALSE,"Chi tiÆt"}</definedName>
    <definedName name="ds" localSheetId="5" hidden="1">{#N/A,#N/A,FALSE,"Chi tiÆt"}</definedName>
    <definedName name="ds" localSheetId="7" hidden="1">{#N/A,#N/A,FALSE,"Chi tiÆt"}</definedName>
    <definedName name="ds" localSheetId="10" hidden="1">{#N/A,#N/A,FALSE,"Chi tiÆt"}</definedName>
    <definedName name="ds" hidden="1">{#N/A,#N/A,FALSE,"Chi tiÆt"}</definedName>
    <definedName name="dsfsd" hidden="1">#REF!</definedName>
    <definedName name="dsh" hidden="1">#REF!</definedName>
    <definedName name="dt10.1" localSheetId="4" hidden="1">{"'Sheet1'!$L$16"}</definedName>
    <definedName name="dt10.1" localSheetId="5" hidden="1">{"'Sheet1'!$L$16"}</definedName>
    <definedName name="dt10.1" localSheetId="7" hidden="1">{"'Sheet1'!$L$16"}</definedName>
    <definedName name="dt10.1" localSheetId="10" hidden="1">{"'Sheet1'!$L$16"}</definedName>
    <definedName name="dt10.1" hidden="1">{"'Sheet1'!$L$16"}</definedName>
    <definedName name="DT12Dluc" localSheetId="4" hidden="1">{"'Sheet1'!$L$16"}</definedName>
    <definedName name="DT12Dluc" localSheetId="5" hidden="1">{"'Sheet1'!$L$16"}</definedName>
    <definedName name="DT12Dluc" localSheetId="7" hidden="1">{"'Sheet1'!$L$16"}</definedName>
    <definedName name="DT12Dluc" localSheetId="10" hidden="1">{"'Sheet1'!$L$16"}</definedName>
    <definedName name="DT12Dluc" hidden="1">{"'Sheet1'!$L$16"}</definedName>
    <definedName name="DT12HoangThach" localSheetId="4" hidden="1">{"'Sheet1'!$L$16"}</definedName>
    <definedName name="DT12HoangThach" localSheetId="5" hidden="1">{"'Sheet1'!$L$16"}</definedName>
    <definedName name="DT12HoangThach" localSheetId="7" hidden="1">{"'Sheet1'!$L$16"}</definedName>
    <definedName name="DT12HoangThach" localSheetId="10" hidden="1">{"'Sheet1'!$L$16"}</definedName>
    <definedName name="DT12HoangThach" hidden="1">{"'Sheet1'!$L$16"}</definedName>
    <definedName name="DT8.1" localSheetId="4" hidden="1">{"'Sheet1'!$L$16"}</definedName>
    <definedName name="DT8.1" localSheetId="5" hidden="1">{"'Sheet1'!$L$16"}</definedName>
    <definedName name="DT8.1" localSheetId="7" hidden="1">{"'Sheet1'!$L$16"}</definedName>
    <definedName name="DT8.1" localSheetId="10" hidden="1">{"'Sheet1'!$L$16"}</definedName>
    <definedName name="DT8.1" hidden="1">{"'Sheet1'!$L$16"}</definedName>
    <definedName name="DT8.2" localSheetId="4" hidden="1">{"'Sheet1'!$L$16"}</definedName>
    <definedName name="DT8.2" localSheetId="5" hidden="1">{"'Sheet1'!$L$16"}</definedName>
    <definedName name="DT8.2" localSheetId="7" hidden="1">{"'Sheet1'!$L$16"}</definedName>
    <definedName name="DT8.2" localSheetId="10" hidden="1">{"'Sheet1'!$L$16"}</definedName>
    <definedName name="DT8.2" hidden="1">{"'Sheet1'!$L$16"}</definedName>
    <definedName name="dt9.1" localSheetId="4" hidden="1">{#N/A,#N/A,FALSE,"Chi tiÆt"}</definedName>
    <definedName name="dt9.1" localSheetId="5" hidden="1">{#N/A,#N/A,FALSE,"Chi tiÆt"}</definedName>
    <definedName name="dt9.1" localSheetId="7" hidden="1">{#N/A,#N/A,FALSE,"Chi tiÆt"}</definedName>
    <definedName name="dt9.1" localSheetId="10" hidden="1">{#N/A,#N/A,FALSE,"Chi tiÆt"}</definedName>
    <definedName name="dt9.1" hidden="1">{#N/A,#N/A,FALSE,"Chi tiÆt"}</definedName>
    <definedName name="dtoan" localSheetId="4" hidden="1">{#N/A,#N/A,FALSE,"Chi tiÆt"}</definedName>
    <definedName name="dtoan" localSheetId="5" hidden="1">{#N/A,#N/A,FALSE,"Chi tiÆt"}</definedName>
    <definedName name="dtoan" localSheetId="7" hidden="1">{#N/A,#N/A,FALSE,"Chi tiÆt"}</definedName>
    <definedName name="dtoan" localSheetId="10" hidden="1">{#N/A,#N/A,FALSE,"Chi tiÆt"}</definedName>
    <definedName name="dtoan" hidden="1">{#N/A,#N/A,FALSE,"Chi tiÆt"}</definedName>
    <definedName name="DUCANH" localSheetId="4" hidden="1">{"'Sheet1'!$L$16"}</definedName>
    <definedName name="DUCANH" localSheetId="5" hidden="1">{"'Sheet1'!$L$16"}</definedName>
    <definedName name="DUCANH" localSheetId="7" hidden="1">{"'Sheet1'!$L$16"}</definedName>
    <definedName name="DUCANH" localSheetId="10" hidden="1">{"'Sheet1'!$L$16"}</definedName>
    <definedName name="DUCANH" hidden="1">{"'Sheet1'!$L$16"}</definedName>
    <definedName name="dungkh" localSheetId="4" hidden="1">{"'Sheet1'!$L$16"}</definedName>
    <definedName name="dungkh" localSheetId="5" hidden="1">{"'Sheet1'!$L$16"}</definedName>
    <definedName name="dungkh" localSheetId="7" hidden="1">{"'Sheet1'!$L$16"}</definedName>
    <definedName name="dungkh" localSheetId="10" hidden="1">{"'Sheet1'!$L$16"}</definedName>
    <definedName name="dungkh" hidden="1">{"'Sheet1'!$L$16"}</definedName>
    <definedName name="Duongnaco" localSheetId="4" hidden="1">{"'Sheet1'!$L$16"}</definedName>
    <definedName name="Duongnaco" localSheetId="5" hidden="1">{"'Sheet1'!$L$16"}</definedName>
    <definedName name="Duongnaco" localSheetId="7" hidden="1">{"'Sheet1'!$L$16"}</definedName>
    <definedName name="Duongnaco" localSheetId="10" hidden="1">{"'Sheet1'!$L$16"}</definedName>
    <definedName name="Duongnaco" hidden="1">{"'Sheet1'!$L$16"}</definedName>
    <definedName name="duongvt" localSheetId="4" hidden="1">{"'Sheet1'!$L$16"}</definedName>
    <definedName name="duongvt" localSheetId="5" hidden="1">{"'Sheet1'!$L$16"}</definedName>
    <definedName name="duongvt" localSheetId="7" hidden="1">{"'Sheet1'!$L$16"}</definedName>
    <definedName name="duongvt" localSheetId="10" hidden="1">{"'Sheet1'!$L$16"}</definedName>
    <definedName name="duongvt" hidden="1">{"'Sheet1'!$L$16"}</definedName>
    <definedName name="dvgfsgdsdg" hidden="1">#REF!</definedName>
    <definedName name="faasdf" hidden="1">#REF!</definedName>
    <definedName name="FCode" hidden="1">#REF!</definedName>
    <definedName name="FD" localSheetId="4" hidden="1">{"'Sheet1'!$L$16"}</definedName>
    <definedName name="FD" localSheetId="5" hidden="1">{"'Sheet1'!$L$16"}</definedName>
    <definedName name="FD" localSheetId="7" hidden="1">{"'Sheet1'!$L$16"}</definedName>
    <definedName name="FD" localSheetId="10" hidden="1">{"'Sheet1'!$L$16"}</definedName>
    <definedName name="FD" hidden="1">{"'Sheet1'!$L$16"}</definedName>
    <definedName name="fdfsf" localSheetId="4" hidden="1">{#N/A,#N/A,FALSE,"Chi tiÆt"}</definedName>
    <definedName name="fdfsf" localSheetId="5" hidden="1">{#N/A,#N/A,FALSE,"Chi tiÆt"}</definedName>
    <definedName name="fdfsf" localSheetId="7" hidden="1">{#N/A,#N/A,FALSE,"Chi tiÆt"}</definedName>
    <definedName name="fdfsf" localSheetId="10" hidden="1">{#N/A,#N/A,FALSE,"Chi tiÆt"}</definedName>
    <definedName name="fdfsf" hidden="1">{#N/A,#N/A,FALSE,"Chi tiÆt"}</definedName>
    <definedName name="fdgh" hidden="1">#REF!</definedName>
    <definedName name="fgn" hidden="1">#REF!</definedName>
    <definedName name="fsd" localSheetId="4" hidden="1">{"'Sheet1'!$L$16"}</definedName>
    <definedName name="fsd" localSheetId="5" hidden="1">{"'Sheet1'!$L$16"}</definedName>
    <definedName name="fsd" localSheetId="7" hidden="1">{"'Sheet1'!$L$16"}</definedName>
    <definedName name="fsd" localSheetId="10" hidden="1">{"'Sheet1'!$L$16"}</definedName>
    <definedName name="fsd" hidden="1">{"'Sheet1'!$L$16"}</definedName>
    <definedName name="fsdfdsf" localSheetId="4" hidden="1">{"'Sheet1'!$L$16"}</definedName>
    <definedName name="fsdfdsf" localSheetId="5" hidden="1">{"'Sheet1'!$L$16"}</definedName>
    <definedName name="fsdfdsf" localSheetId="7" hidden="1">{"'Sheet1'!$L$16"}</definedName>
    <definedName name="fsdfdsf" localSheetId="10" hidden="1">{"'Sheet1'!$L$16"}</definedName>
    <definedName name="fsdfdsf" hidden="1">{"'Sheet1'!$L$16"}</definedName>
    <definedName name="g" localSheetId="4" hidden="1">{"'Sheet1'!$L$16"}</definedName>
    <definedName name="g" localSheetId="5" hidden="1">{"'Sheet1'!$L$16"}</definedName>
    <definedName name="g" localSheetId="7" hidden="1">{"'Sheet1'!$L$16"}</definedName>
    <definedName name="g" localSheetId="10" hidden="1">{"'Sheet1'!$L$16"}</definedName>
    <definedName name="g" hidden="1">{"'Sheet1'!$L$16"}</definedName>
    <definedName name="gfdgfd" localSheetId="4" hidden="1">{"'Sheet1'!$L$16"}</definedName>
    <definedName name="gfdgfd" localSheetId="5" hidden="1">{"'Sheet1'!$L$16"}</definedName>
    <definedName name="gfdgfd" localSheetId="7" hidden="1">{"'Sheet1'!$L$16"}</definedName>
    <definedName name="gfdgfd" localSheetId="10" hidden="1">{"'Sheet1'!$L$16"}</definedName>
    <definedName name="gfdgfd" hidden="1">{"'Sheet1'!$L$16"}</definedName>
    <definedName name="gffh" localSheetId="4" hidden="1">{"'Sheet1'!$L$16"}</definedName>
    <definedName name="gffh" localSheetId="5" hidden="1">{"'Sheet1'!$L$16"}</definedName>
    <definedName name="gffh" localSheetId="7" hidden="1">{"'Sheet1'!$L$16"}</definedName>
    <definedName name="gffh" localSheetId="10" hidden="1">{"'Sheet1'!$L$16"}</definedName>
    <definedName name="gffh" hidden="1">{"'Sheet1'!$L$16"}</definedName>
    <definedName name="gggggggggggg" localSheetId="4" hidden="1">{"'Sheet1'!$L$16"}</definedName>
    <definedName name="gggggggggggg" localSheetId="5" hidden="1">{"'Sheet1'!$L$16"}</definedName>
    <definedName name="gggggggggggg" localSheetId="7" hidden="1">{"'Sheet1'!$L$16"}</definedName>
    <definedName name="gggggggggggg" localSheetId="10" hidden="1">{"'Sheet1'!$L$16"}</definedName>
    <definedName name="gggggggggggg" hidden="1">{"'Sheet1'!$L$16"}</definedName>
    <definedName name="ggh" localSheetId="4" hidden="1">{"'Sheet1'!$L$16"}</definedName>
    <definedName name="ggh" localSheetId="5" hidden="1">{"'Sheet1'!$L$16"}</definedName>
    <definedName name="ggh" localSheetId="7" hidden="1">{"'Sheet1'!$L$16"}</definedName>
    <definedName name="ggh" localSheetId="10" hidden="1">{"'Sheet1'!$L$16"}</definedName>
    <definedName name="ggh" hidden="1">{"'Sheet1'!$L$16"}</definedName>
    <definedName name="gkghk" hidden="1">#REF!</definedName>
    <definedName name="GPMB" localSheetId="4" hidden="1">{"Offgrid",#N/A,FALSE,"OFFGRID";"Region",#N/A,FALSE,"REGION";"Offgrid -2",#N/A,FALSE,"OFFGRID";"WTP",#N/A,FALSE,"WTP";"WTP -2",#N/A,FALSE,"WTP";"Project",#N/A,FALSE,"PROJECT";"Summary -2",#N/A,FALSE,"SUMMARY"}</definedName>
    <definedName name="GPMB" localSheetId="5" hidden="1">{"Offgrid",#N/A,FALSE,"OFFGRID";"Region",#N/A,FALSE,"REGION";"Offgrid -2",#N/A,FALSE,"OFFGRID";"WTP",#N/A,FALSE,"WTP";"WTP -2",#N/A,FALSE,"WTP";"Project",#N/A,FALSE,"PROJECT";"Summary -2",#N/A,FALSE,"SUMMARY"}</definedName>
    <definedName name="GPMB" localSheetId="7" hidden="1">{"Offgrid",#N/A,FALSE,"OFFGRID";"Region",#N/A,FALSE,"REGION";"Offgrid -2",#N/A,FALSE,"OFFGRID";"WTP",#N/A,FALSE,"WTP";"WTP -2",#N/A,FALSE,"WTP";"Project",#N/A,FALSE,"PROJECT";"Summary -2",#N/A,FALSE,"SUMMARY"}</definedName>
    <definedName name="GPMB" localSheetId="10" hidden="1">{"Offgrid",#N/A,FALSE,"OFFGRID";"Region",#N/A,FALSE,"REGION";"Offgrid -2",#N/A,FALSE,"OFFGRID";"WTP",#N/A,FALSE,"WTP";"WTP -2",#N/A,FALSE,"WTP";"Project",#N/A,FALSE,"PROJECT";"Summary -2",#N/A,FALSE,"SUMMARY"}</definedName>
    <definedName name="GPMB" hidden="1">{"Offgrid",#N/A,FALSE,"OFFGRID";"Region",#N/A,FALSE,"REGION";"Offgrid -2",#N/A,FALSE,"OFFGRID";"WTP",#N/A,FALSE,"WTP";"WTP -2",#N/A,FALSE,"WTP";"Project",#N/A,FALSE,"PROJECT";"Summary -2",#N/A,FALSE,"SUMMARY"}</definedName>
    <definedName name="gra" localSheetId="4" hidden="1">{"'Sheet1'!$L$16"}</definedName>
    <definedName name="gra" localSheetId="5" hidden="1">{"'Sheet1'!$L$16"}</definedName>
    <definedName name="gra" localSheetId="7" hidden="1">{"'Sheet1'!$L$16"}</definedName>
    <definedName name="gra" localSheetId="10" hidden="1">{"'Sheet1'!$L$16"}</definedName>
    <definedName name="gra" hidden="1">{"'Sheet1'!$L$16"}</definedName>
    <definedName name="h" localSheetId="3" hidden="1">{"'Sheet1'!$L$16"}</definedName>
    <definedName name="h" localSheetId="4" hidden="1">{"'Sheet1'!$L$16"}</definedName>
    <definedName name="h" localSheetId="5" hidden="1">{"'Sheet1'!$L$16"}</definedName>
    <definedName name="h" localSheetId="7" hidden="1">{"'Sheet1'!$L$16"}</definedName>
    <definedName name="h" localSheetId="10" hidden="1">{"'Sheet1'!$L$16"}</definedName>
    <definedName name="h" hidden="1">{"'Sheet1'!$L$16"}</definedName>
    <definedName name="HANG" localSheetId="4" hidden="1">{#N/A,#N/A,FALSE,"Chi tiÆt"}</definedName>
    <definedName name="HANG" localSheetId="5" hidden="1">{#N/A,#N/A,FALSE,"Chi tiÆt"}</definedName>
    <definedName name="HANG" localSheetId="7" hidden="1">{#N/A,#N/A,FALSE,"Chi tiÆt"}</definedName>
    <definedName name="HANG" localSheetId="10" hidden="1">{#N/A,#N/A,FALSE,"Chi tiÆt"}</definedName>
    <definedName name="HANG" hidden="1">{#N/A,#N/A,FALSE,"Chi tiÆt"}</definedName>
    <definedName name="hanh" localSheetId="4" hidden="1">{"'Sheet1'!$L$16"}</definedName>
    <definedName name="hanh" localSheetId="5" hidden="1">{"'Sheet1'!$L$16"}</definedName>
    <definedName name="hanh" localSheetId="7" hidden="1">{"'Sheet1'!$L$16"}</definedName>
    <definedName name="hanh" localSheetId="10" hidden="1">{"'Sheet1'!$L$16"}</definedName>
    <definedName name="hanh" hidden="1">{"'Sheet1'!$L$16"}</definedName>
    <definedName name="hcm" localSheetId="3" hidden="1">{"'Sheet1'!$L$16"}</definedName>
    <definedName name="hcm" localSheetId="4" hidden="1">{"'Sheet1'!$L$16"}</definedName>
    <definedName name="hcm" localSheetId="5" hidden="1">{"'Sheet1'!$L$16"}</definedName>
    <definedName name="hcm" localSheetId="7" hidden="1">{"'Sheet1'!$L$16"}</definedName>
    <definedName name="hcm" localSheetId="10" hidden="1">{"'Sheet1'!$L$16"}</definedName>
    <definedName name="hcm" hidden="1">{"'Sheet1'!$L$16"}</definedName>
    <definedName name="HDVDT" hidden="1">#REF!</definedName>
    <definedName name="hfdsh" hidden="1">#REF!</definedName>
    <definedName name="hh" localSheetId="3" hidden="1">{"'Sheet1'!$L$16"}</definedName>
    <definedName name="hh" localSheetId="4" hidden="1">{"'Sheet1'!$L$16"}</definedName>
    <definedName name="hh" localSheetId="5" hidden="1">{"'Sheet1'!$L$16"}</definedName>
    <definedName name="hh" localSheetId="7" hidden="1">{"'Sheet1'!$L$16"}</definedName>
    <definedName name="hh" localSheetId="10" hidden="1">{"'Sheet1'!$L$16"}</definedName>
    <definedName name="hh" hidden="1">{"'Sheet1'!$L$16"}</definedName>
    <definedName name="HiddenRows" hidden="1">#REF!</definedName>
    <definedName name="HIHIHIHOI" localSheetId="4" hidden="1">{"'Sheet1'!$L$16"}</definedName>
    <definedName name="HIHIHIHOI" localSheetId="5" hidden="1">{"'Sheet1'!$L$16"}</definedName>
    <definedName name="HIHIHIHOI" localSheetId="7" hidden="1">{"'Sheet1'!$L$16"}</definedName>
    <definedName name="HIHIHIHOI" localSheetId="10" hidden="1">{"'Sheet1'!$L$16"}</definedName>
    <definedName name="HIHIHIHOI" hidden="1">{"'Sheet1'!$L$16"}</definedName>
    <definedName name="hjjkl" localSheetId="4" hidden="1">{"'Sheet1'!$L$16"}</definedName>
    <definedName name="hjjkl" localSheetId="5" hidden="1">{"'Sheet1'!$L$16"}</definedName>
    <definedName name="hjjkl" localSheetId="7" hidden="1">{"'Sheet1'!$L$16"}</definedName>
    <definedName name="hjjkl" localSheetId="10" hidden="1">{"'Sheet1'!$L$16"}</definedName>
    <definedName name="hjjkl" hidden="1">{"'Sheet1'!$L$16"}</definedName>
    <definedName name="HJKL" localSheetId="4" hidden="1">{"'Sheet1'!$L$16"}</definedName>
    <definedName name="HJKL" localSheetId="5" hidden="1">{"'Sheet1'!$L$16"}</definedName>
    <definedName name="HJKL" localSheetId="7" hidden="1">{"'Sheet1'!$L$16"}</definedName>
    <definedName name="HJKL" localSheetId="10" hidden="1">{"'Sheet1'!$L$16"}</definedName>
    <definedName name="HJKL" hidden="1">{"'Sheet1'!$L$16"}</definedName>
    <definedName name="Hong" localSheetId="4" hidden="1">{"'Sheet1'!$L$16"}</definedName>
    <definedName name="Hong" localSheetId="5" hidden="1">{"'Sheet1'!$L$16"}</definedName>
    <definedName name="Hong" localSheetId="7" hidden="1">{"'Sheet1'!$L$16"}</definedName>
    <definedName name="Hong" localSheetId="10" hidden="1">{"'Sheet1'!$L$16"}</definedName>
    <definedName name="Hong" hidden="1">{"'Sheet1'!$L$16"}</definedName>
    <definedName name="htlm" localSheetId="4" hidden="1">{"'Sheet1'!$L$16"}</definedName>
    <definedName name="htlm" localSheetId="5" hidden="1">{"'Sheet1'!$L$16"}</definedName>
    <definedName name="htlm" localSheetId="7" hidden="1">{"'Sheet1'!$L$16"}</definedName>
    <definedName name="htlm" localSheetId="10" hidden="1">{"'Sheet1'!$L$16"}</definedName>
    <definedName name="htlm" hidden="1">{"'Sheet1'!$L$16"}</definedName>
    <definedName name="HTML" localSheetId="4" hidden="1">{"'TDTGT (theo Dphuong)'!$A$4:$F$75"}</definedName>
    <definedName name="HTML" localSheetId="5" hidden="1">{"'TDTGT (theo Dphuong)'!$A$4:$F$75"}</definedName>
    <definedName name="HTML" localSheetId="7" hidden="1">{"'TDTGT (theo Dphuong)'!$A$4:$F$75"}</definedName>
    <definedName name="HTML" localSheetId="10" hidden="1">{"'TDTGT (theo Dphuong)'!$A$4:$F$75"}</definedName>
    <definedName name="HTML" hidden="1">{"'TDTGT (theo Dphuong)'!$A$4:$F$75"}</definedName>
    <definedName name="HTML_CodePage" hidden="1">950</definedName>
    <definedName name="HTML_Control" localSheetId="3" hidden="1">{"'Sheet1'!$L$16"}</definedName>
    <definedName name="HTML_Control" localSheetId="4" hidden="1">{"'Sheet1'!$L$16"}</definedName>
    <definedName name="HTML_Control" localSheetId="5" hidden="1">{"'Sheet1'!$L$16"}</definedName>
    <definedName name="HTML_Control" localSheetId="7" hidden="1">{"'Sheet1'!$L$16"}</definedName>
    <definedName name="HTML_Control" localSheetId="1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MT" localSheetId="4" hidden="1">{"'Sheet1'!$L$16"}</definedName>
    <definedName name="HTMT" localSheetId="5" hidden="1">{"'Sheet1'!$L$16"}</definedName>
    <definedName name="HTMT" localSheetId="7" hidden="1">{"'Sheet1'!$L$16"}</definedName>
    <definedName name="HTMT" localSheetId="10" hidden="1">{"'Sheet1'!$L$16"}</definedName>
    <definedName name="HTMT" hidden="1">{"'Sheet1'!$L$16"}</definedName>
    <definedName name="HTMT1" localSheetId="4" hidden="1">{#N/A,#N/A,FALSE,"Sheet1"}</definedName>
    <definedName name="HTMT1" localSheetId="5" hidden="1">{#N/A,#N/A,FALSE,"Sheet1"}</definedName>
    <definedName name="HTMT1" localSheetId="7" hidden="1">{#N/A,#N/A,FALSE,"Sheet1"}</definedName>
    <definedName name="HTMT1" localSheetId="10" hidden="1">{#N/A,#N/A,FALSE,"Sheet1"}</definedName>
    <definedName name="HTMT1" hidden="1">{#N/A,#N/A,FALSE,"Sheet1"}</definedName>
    <definedName name="htrhrt" localSheetId="4" hidden="1">{"'Sheet1'!$L$16"}</definedName>
    <definedName name="htrhrt" localSheetId="5" hidden="1">{"'Sheet1'!$L$16"}</definedName>
    <definedName name="htrhrt" localSheetId="7" hidden="1">{"'Sheet1'!$L$16"}</definedName>
    <definedName name="htrhrt" localSheetId="10" hidden="1">{"'Sheet1'!$L$16"}</definedName>
    <definedName name="htrhrt" hidden="1">{"'Sheet1'!$L$16"}</definedName>
    <definedName name="hu" localSheetId="4" hidden="1">{"'Sheet1'!$L$16"}</definedName>
    <definedName name="hu" localSheetId="5" hidden="1">{"'Sheet1'!$L$16"}</definedName>
    <definedName name="hu" localSheetId="7" hidden="1">{"'Sheet1'!$L$16"}</definedName>
    <definedName name="hu" localSheetId="10" hidden="1">{"'Sheet1'!$L$16"}</definedName>
    <definedName name="hu" hidden="1">{"'Sheet1'!$L$16"}</definedName>
    <definedName name="hui" localSheetId="4" hidden="1">{"'Sheet1'!$L$16"}</definedName>
    <definedName name="hui" localSheetId="5" hidden="1">{"'Sheet1'!$L$16"}</definedName>
    <definedName name="hui" localSheetId="7" hidden="1">{"'Sheet1'!$L$16"}</definedName>
    <definedName name="hui" localSheetId="10" hidden="1">{"'Sheet1'!$L$16"}</definedName>
    <definedName name="hui" hidden="1">{"'Sheet1'!$L$16"}</definedName>
    <definedName name="huong" localSheetId="4" hidden="1">{"'Sheet1'!$L$16"}</definedName>
    <definedName name="huong" localSheetId="5" hidden="1">{"'Sheet1'!$L$16"}</definedName>
    <definedName name="huong" localSheetId="7" hidden="1">{"'Sheet1'!$L$16"}</definedName>
    <definedName name="huong" localSheetId="10" hidden="1">{"'Sheet1'!$L$16"}</definedName>
    <definedName name="huong" hidden="1">{"'Sheet1'!$L$16"}</definedName>
    <definedName name="HUU" localSheetId="4" hidden="1">{"'Sheet1'!$L$16"}</definedName>
    <definedName name="HUU" localSheetId="5" hidden="1">{"'Sheet1'!$L$16"}</definedName>
    <definedName name="HUU" localSheetId="7" hidden="1">{"'Sheet1'!$L$16"}</definedName>
    <definedName name="HUU" localSheetId="10" hidden="1">{"'Sheet1'!$L$16"}</definedName>
    <definedName name="HUU" hidden="1">{"'Sheet1'!$L$16"}</definedName>
    <definedName name="huy" localSheetId="3" hidden="1">{"'Sheet1'!$L$16"}</definedName>
    <definedName name="huy" localSheetId="4" hidden="1">{"'Sheet1'!$L$16"}</definedName>
    <definedName name="huy" localSheetId="5" hidden="1">{"'Sheet1'!$L$16"}</definedName>
    <definedName name="huy" localSheetId="7" hidden="1">{"'Sheet1'!$L$16"}</definedName>
    <definedName name="huy" localSheetId="10" hidden="1">{"'Sheet1'!$L$16"}</definedName>
    <definedName name="huy" hidden="1">{"'Sheet1'!$L$16"}</definedName>
    <definedName name="huynh" hidden="1">#REF!</definedName>
    <definedName name="hy" localSheetId="4" hidden="1">{"'Sheet1'!$L$16"}</definedName>
    <definedName name="hy" localSheetId="5" hidden="1">{"'Sheet1'!$L$16"}</definedName>
    <definedName name="hy" localSheetId="7" hidden="1">{"'Sheet1'!$L$16"}</definedName>
    <definedName name="hy" localSheetId="10" hidden="1">{"'Sheet1'!$L$16"}</definedName>
    <definedName name="hy" hidden="1">{"'Sheet1'!$L$16"}</definedName>
    <definedName name="i" localSheetId="4" hidden="1">{#N/A,#N/A,FALSE,"Chung"}</definedName>
    <definedName name="i" localSheetId="5" hidden="1">{#N/A,#N/A,FALSE,"Chung"}</definedName>
    <definedName name="i" localSheetId="7" hidden="1">{#N/A,#N/A,FALSE,"Chung"}</definedName>
    <definedName name="i" localSheetId="10" hidden="1">{#N/A,#N/A,FALSE,"Chung"}</definedName>
    <definedName name="i" hidden="1">{#N/A,#N/A,FALSE,"Chung"}</definedName>
    <definedName name="jrjthkghdkg" hidden="1">#REF!</definedName>
    <definedName name="kghkgh" hidden="1">#REF!</definedName>
    <definedName name="kjgjyhb" localSheetId="4" hidden="1">{"Offgrid",#N/A,FALSE,"OFFGRID";"Region",#N/A,FALSE,"REGION";"Offgrid -2",#N/A,FALSE,"OFFGRID";"WTP",#N/A,FALSE,"WTP";"WTP -2",#N/A,FALSE,"WTP";"Project",#N/A,FALSE,"PROJECT";"Summary -2",#N/A,FALSE,"SUMMARY"}</definedName>
    <definedName name="kjgjyhb" localSheetId="5" hidden="1">{"Offgrid",#N/A,FALSE,"OFFGRID";"Region",#N/A,FALSE,"REGION";"Offgrid -2",#N/A,FALSE,"OFFGRID";"WTP",#N/A,FALSE,"WTP";"WTP -2",#N/A,FALSE,"WTP";"Project",#N/A,FALSE,"PROJECT";"Summary -2",#N/A,FALSE,"SUMMARY"}</definedName>
    <definedName name="kjgjyhb" localSheetId="7" hidden="1">{"Offgrid",#N/A,FALSE,"OFFGRID";"Region",#N/A,FALSE,"REGION";"Offgrid -2",#N/A,FALSE,"OFFGRID";"WTP",#N/A,FALSE,"WTP";"WTP -2",#N/A,FALSE,"WTP";"Project",#N/A,FALSE,"PROJECT";"Summary -2",#N/A,FALSE,"SUMMARY"}</definedName>
    <definedName name="kjgjyhb" localSheetId="10" hidden="1">{"Offgrid",#N/A,FALSE,"OFFGRID";"Region",#N/A,FALSE,"REGION";"Offgrid -2",#N/A,FALSE,"OFFGRID";"WTP",#N/A,FALSE,"WTP";"WTP -2",#N/A,FALSE,"WTP";"Project",#N/A,FALSE,"PROJECT";"Summary -2",#N/A,FALSE,"SUMMARY"}</definedName>
    <definedName name="kjgjyhb" hidden="1">{"Offgrid",#N/A,FALSE,"OFFGRID";"Region",#N/A,FALSE,"REGION";"Offgrid -2",#N/A,FALSE,"OFFGRID";"WTP",#N/A,FALSE,"WTP";"WTP -2",#N/A,FALSE,"WTP";"Project",#N/A,FALSE,"PROJECT";"Summary -2",#N/A,FALSE,"SUMMARY"}</definedName>
    <definedName name="kjh" localSheetId="4" hidden="1">{#N/A,#N/A,FALSE,"Chung"}</definedName>
    <definedName name="kjh" localSheetId="5" hidden="1">{#N/A,#N/A,FALSE,"Chung"}</definedName>
    <definedName name="kjh" localSheetId="7" hidden="1">{#N/A,#N/A,FALSE,"Chung"}</definedName>
    <definedName name="kjh" localSheetId="10" hidden="1">{#N/A,#N/A,FALSE,"Chung"}</definedName>
    <definedName name="kjh" hidden="1">{#N/A,#N/A,FALSE,"Chung"}</definedName>
    <definedName name="KLduonggiaods" localSheetId="4" hidden="1">{"'Sheet1'!$L$16"}</definedName>
    <definedName name="KLduonggiaods" localSheetId="5" hidden="1">{"'Sheet1'!$L$16"}</definedName>
    <definedName name="KLduonggiaods" localSheetId="7" hidden="1">{"'Sheet1'!$L$16"}</definedName>
    <definedName name="KLduonggiaods" localSheetId="10" hidden="1">{"'Sheet1'!$L$16"}</definedName>
    <definedName name="KLduonggiaods" hidden="1">{"'Sheet1'!$L$16"}</definedName>
    <definedName name="KPCTMT" localSheetId="4" hidden="1">{"'Sheet1'!$L$16"}</definedName>
    <definedName name="KPCTMT" localSheetId="5" hidden="1">{"'Sheet1'!$L$16"}</definedName>
    <definedName name="KPCTMT" localSheetId="7" hidden="1">{"'Sheet1'!$L$16"}</definedName>
    <definedName name="KPCTMT" localSheetId="10" hidden="1">{"'Sheet1'!$L$16"}</definedName>
    <definedName name="KPCTMT" hidden="1">{"'Sheet1'!$L$16"}</definedName>
    <definedName name="ksbn" localSheetId="4" hidden="1">{"'Sheet1'!$L$16"}</definedName>
    <definedName name="ksbn" localSheetId="5" hidden="1">{"'Sheet1'!$L$16"}</definedName>
    <definedName name="ksbn" localSheetId="7" hidden="1">{"'Sheet1'!$L$16"}</definedName>
    <definedName name="ksbn" localSheetId="10" hidden="1">{"'Sheet1'!$L$16"}</definedName>
    <definedName name="ksbn" hidden="1">{"'Sheet1'!$L$16"}</definedName>
    <definedName name="kshn" localSheetId="4" hidden="1">{"'Sheet1'!$L$16"}</definedName>
    <definedName name="kshn" localSheetId="5" hidden="1">{"'Sheet1'!$L$16"}</definedName>
    <definedName name="kshn" localSheetId="7" hidden="1">{"'Sheet1'!$L$16"}</definedName>
    <definedName name="kshn" localSheetId="10" hidden="1">{"'Sheet1'!$L$16"}</definedName>
    <definedName name="kshn" hidden="1">{"'Sheet1'!$L$16"}</definedName>
    <definedName name="ksls" localSheetId="4" hidden="1">{"'Sheet1'!$L$16"}</definedName>
    <definedName name="ksls" localSheetId="5" hidden="1">{"'Sheet1'!$L$16"}</definedName>
    <definedName name="ksls" localSheetId="7" hidden="1">{"'Sheet1'!$L$16"}</definedName>
    <definedName name="ksls" localSheetId="10" hidden="1">{"'Sheet1'!$L$16"}</definedName>
    <definedName name="ksls" hidden="1">{"'Sheet1'!$L$16"}</definedName>
    <definedName name="khla09" localSheetId="4" hidden="1">{"'Sheet1'!$L$16"}</definedName>
    <definedName name="khla09" localSheetId="5" hidden="1">{"'Sheet1'!$L$16"}</definedName>
    <definedName name="khla09" localSheetId="7" hidden="1">{"'Sheet1'!$L$16"}</definedName>
    <definedName name="khla09" localSheetId="10" hidden="1">{"'Sheet1'!$L$16"}</definedName>
    <definedName name="khla09" hidden="1">{"'Sheet1'!$L$16"}</definedName>
    <definedName name="khongtruotgia" localSheetId="4" hidden="1">{"'Sheet1'!$L$16"}</definedName>
    <definedName name="khongtruotgia" localSheetId="5" hidden="1">{"'Sheet1'!$L$16"}</definedName>
    <definedName name="khongtruotgia" localSheetId="7" hidden="1">{"'Sheet1'!$L$16"}</definedName>
    <definedName name="khongtruotgia" localSheetId="10" hidden="1">{"'Sheet1'!$L$16"}</definedName>
    <definedName name="khongtruotgia" hidden="1">{"'Sheet1'!$L$16"}</definedName>
    <definedName name="khvh09" localSheetId="4" hidden="1">{"'Sheet1'!$L$16"}</definedName>
    <definedName name="khvh09" localSheetId="5" hidden="1">{"'Sheet1'!$L$16"}</definedName>
    <definedName name="khvh09" localSheetId="7" hidden="1">{"'Sheet1'!$L$16"}</definedName>
    <definedName name="khvh09" localSheetId="10" hidden="1">{"'Sheet1'!$L$16"}</definedName>
    <definedName name="khvh09" hidden="1">{"'Sheet1'!$L$16"}</definedName>
    <definedName name="khvx09" localSheetId="4" hidden="1">{#N/A,#N/A,FALSE,"Chi tiÆt"}</definedName>
    <definedName name="khvx09" localSheetId="5" hidden="1">{#N/A,#N/A,FALSE,"Chi tiÆt"}</definedName>
    <definedName name="khvx09" localSheetId="7" hidden="1">{#N/A,#N/A,FALSE,"Chi tiÆt"}</definedName>
    <definedName name="khvx09" localSheetId="10" hidden="1">{#N/A,#N/A,FALSE,"Chi tiÆt"}</definedName>
    <definedName name="khvx09" hidden="1">{#N/A,#N/A,FALSE,"Chi tiÆt"}</definedName>
    <definedName name="KHYt09" localSheetId="4" hidden="1">{"'Sheet1'!$L$16"}</definedName>
    <definedName name="KHYt09" localSheetId="5" hidden="1">{"'Sheet1'!$L$16"}</definedName>
    <definedName name="KHYt09" localSheetId="7" hidden="1">{"'Sheet1'!$L$16"}</definedName>
    <definedName name="KHYt09" localSheetId="10" hidden="1">{"'Sheet1'!$L$16"}</definedName>
    <definedName name="KHYt09" hidden="1">{"'Sheet1'!$L$16"}</definedName>
    <definedName name="l" localSheetId="4" hidden="1">{"'Sheet1'!$L$16"}</definedName>
    <definedName name="l" localSheetId="5" hidden="1">{"'Sheet1'!$L$16"}</definedName>
    <definedName name="l" localSheetId="7" hidden="1">{"'Sheet1'!$L$16"}</definedName>
    <definedName name="l" localSheetId="10" hidden="1">{"'Sheet1'!$L$16"}</definedName>
    <definedName name="l" hidden="1">{"'Sheet1'!$L$16"}</definedName>
    <definedName name="l2pa1" localSheetId="4" hidden="1">{"'Sheet1'!$L$16"}</definedName>
    <definedName name="l2pa1" localSheetId="5" hidden="1">{"'Sheet1'!$L$16"}</definedName>
    <definedName name="l2pa1" localSheetId="7" hidden="1">{"'Sheet1'!$L$16"}</definedName>
    <definedName name="l2pa1" localSheetId="10" hidden="1">{"'Sheet1'!$L$16"}</definedName>
    <definedName name="l2pa1" hidden="1">{"'Sheet1'!$L$16"}</definedName>
    <definedName name="lan" localSheetId="4" hidden="1">{"'Sheet1'!$L$16"}</definedName>
    <definedName name="lan" localSheetId="5" hidden="1">{"'Sheet1'!$L$16"}</definedName>
    <definedName name="lan" localSheetId="7" hidden="1">{"'Sheet1'!$L$16"}</definedName>
    <definedName name="lan" localSheetId="10" hidden="1">{"'Sheet1'!$L$16"}</definedName>
    <definedName name="lan" hidden="1">{"'Sheet1'!$L$16"}</definedName>
    <definedName name="langson" localSheetId="4" hidden="1">{"'Sheet1'!$L$16"}</definedName>
    <definedName name="langson" localSheetId="5" hidden="1">{"'Sheet1'!$L$16"}</definedName>
    <definedName name="langson" localSheetId="7" hidden="1">{"'Sheet1'!$L$16"}</definedName>
    <definedName name="langson" localSheetId="10" hidden="1">{"'Sheet1'!$L$16"}</definedName>
    <definedName name="langson" hidden="1">{"'Sheet1'!$L$16"}</definedName>
    <definedName name="lc" localSheetId="4" hidden="1">{"'Sheet1'!$L$16"}</definedName>
    <definedName name="lc" localSheetId="5" hidden="1">{"'Sheet1'!$L$16"}</definedName>
    <definedName name="lc" localSheetId="7" hidden="1">{"'Sheet1'!$L$16"}</definedName>
    <definedName name="lc" localSheetId="10" hidden="1">{"'Sheet1'!$L$16"}</definedName>
    <definedName name="lc" hidden="1">{"'Sheet1'!$L$16"}</definedName>
    <definedName name="limcount" hidden="1">5</definedName>
    <definedName name="lk" hidden="1">#REF!</definedName>
    <definedName name="luan" localSheetId="4" hidden="1">{"'Sheet1'!$L$16"}</definedName>
    <definedName name="luan" localSheetId="5" hidden="1">{"'Sheet1'!$L$16"}</definedName>
    <definedName name="luan" localSheetId="7" hidden="1">{"'Sheet1'!$L$16"}</definedName>
    <definedName name="luan" localSheetId="10" hidden="1">{"'Sheet1'!$L$16"}</definedName>
    <definedName name="luan" hidden="1">{"'Sheet1'!$L$16"}</definedName>
    <definedName name="luc" localSheetId="4" hidden="1">{"'Sheet1'!$L$16"}</definedName>
    <definedName name="luc" localSheetId="5" hidden="1">{"'Sheet1'!$L$16"}</definedName>
    <definedName name="luc" localSheetId="7" hidden="1">{"'Sheet1'!$L$16"}</definedName>
    <definedName name="luc" localSheetId="10" hidden="1">{"'Sheet1'!$L$16"}</definedName>
    <definedName name="luc" hidden="1">{"'Sheet1'!$L$16"}</definedName>
    <definedName name="mai" localSheetId="4" hidden="1">{"'Sheet1'!$L$16"}</definedName>
    <definedName name="mai" localSheetId="5" hidden="1">{"'Sheet1'!$L$16"}</definedName>
    <definedName name="mai" localSheetId="7" hidden="1">{"'Sheet1'!$L$16"}</definedName>
    <definedName name="mai" localSheetId="10" hidden="1">{"'Sheet1'!$L$16"}</definedName>
    <definedName name="mai" hidden="1">{"'Sheet1'!$L$16"}</definedName>
    <definedName name="matbang" localSheetId="4" hidden="1">{"'Sheet1'!$L$16"}</definedName>
    <definedName name="matbang" localSheetId="5" hidden="1">{"'Sheet1'!$L$16"}</definedName>
    <definedName name="matbang" localSheetId="7" hidden="1">{"'Sheet1'!$L$16"}</definedName>
    <definedName name="matbang" localSheetId="10" hidden="1">{"'Sheet1'!$L$16"}</definedName>
    <definedName name="matbang" hidden="1">{"'Sheet1'!$L$16"}</definedName>
    <definedName name="mo" localSheetId="4" hidden="1">{"'Sheet1'!$L$16"}</definedName>
    <definedName name="mo" localSheetId="5" hidden="1">{"'Sheet1'!$L$16"}</definedName>
    <definedName name="mo" localSheetId="7" hidden="1">{"'Sheet1'!$L$16"}</definedName>
    <definedName name="mo" localSheetId="10" hidden="1">{"'Sheet1'!$L$16"}</definedName>
    <definedName name="mo" hidden="1">{"'Sheet1'!$L$16"}</definedName>
    <definedName name="moi" localSheetId="4" hidden="1">{"'Sheet1'!$L$16"}</definedName>
    <definedName name="moi" localSheetId="5" hidden="1">{"'Sheet1'!$L$16"}</definedName>
    <definedName name="moi" localSheetId="7" hidden="1">{"'Sheet1'!$L$16"}</definedName>
    <definedName name="moi" localSheetId="10" hidden="1">{"'Sheet1'!$L$16"}</definedName>
    <definedName name="moi" hidden="1">{"'Sheet1'!$L$16"}</definedName>
    <definedName name="mot" localSheetId="4" hidden="1">{"'Sheet1'!$L$16"}</definedName>
    <definedName name="mot" localSheetId="5" hidden="1">{"'Sheet1'!$L$16"}</definedName>
    <definedName name="mot" localSheetId="7" hidden="1">{"'Sheet1'!$L$16"}</definedName>
    <definedName name="mot" localSheetId="10" hidden="1">{"'Sheet1'!$L$16"}</definedName>
    <definedName name="mot" hidden="1">{"'Sheet1'!$L$16"}</definedName>
    <definedName name="nam" localSheetId="4" hidden="1">{"'Sheet1'!$L$16"}</definedName>
    <definedName name="nam" localSheetId="5" hidden="1">{"'Sheet1'!$L$16"}</definedName>
    <definedName name="nam" localSheetId="7" hidden="1">{"'Sheet1'!$L$16"}</definedName>
    <definedName name="nam" localSheetId="10" hidden="1">{"'Sheet1'!$L$16"}</definedName>
    <definedName name="nam" hidden="1">{"'Sheet1'!$L$16"}</definedName>
    <definedName name="new" hidden="1">#N/A</definedName>
    <definedName name="nnnn" localSheetId="4" hidden="1">{"'Sheet1'!$L$16"}</definedName>
    <definedName name="nnnn" localSheetId="5" hidden="1">{"'Sheet1'!$L$16"}</definedName>
    <definedName name="nnnn" localSheetId="7" hidden="1">{"'Sheet1'!$L$16"}</definedName>
    <definedName name="nnnn" localSheetId="10" hidden="1">{"'Sheet1'!$L$16"}</definedName>
    <definedName name="nnnn" hidden="1">{"'Sheet1'!$L$16"}</definedName>
    <definedName name="ng.cong.nhan" localSheetId="4" hidden="1">{"'Sheet1'!$L$16"}</definedName>
    <definedName name="ng.cong.nhan" localSheetId="5" hidden="1">{"'Sheet1'!$L$16"}</definedName>
    <definedName name="ng.cong.nhan" localSheetId="7" hidden="1">{"'Sheet1'!$L$16"}</definedName>
    <definedName name="ng.cong.nhan" localSheetId="10" hidden="1">{"'Sheet1'!$L$16"}</definedName>
    <definedName name="ng.cong.nhan" hidden="1">{"'Sheet1'!$L$16"}</definedName>
    <definedName name="ngu" localSheetId="4" hidden="1">{"'Sheet1'!$L$16"}</definedName>
    <definedName name="ngu" localSheetId="5" hidden="1">{"'Sheet1'!$L$16"}</definedName>
    <definedName name="ngu" localSheetId="7" hidden="1">{"'Sheet1'!$L$16"}</definedName>
    <definedName name="ngu" localSheetId="10" hidden="1">{"'Sheet1'!$L$16"}</definedName>
    <definedName name="ngu" hidden="1">{"'Sheet1'!$L$16"}</definedName>
    <definedName name="NHANH2_CG4" localSheetId="4" hidden="1">{"'Sheet1'!$L$16"}</definedName>
    <definedName name="NHANH2_CG4" localSheetId="5" hidden="1">{"'Sheet1'!$L$16"}</definedName>
    <definedName name="NHANH2_CG4" localSheetId="7" hidden="1">{"'Sheet1'!$L$16"}</definedName>
    <definedName name="NHANH2_CG4" localSheetId="10" hidden="1">{"'Sheet1'!$L$16"}</definedName>
    <definedName name="NHANH2_CG4" hidden="1">{"'Sheet1'!$L$16"}</definedName>
    <definedName name="oanh" localSheetId="4" hidden="1">{#N/A,#N/A,FALSE,"Chung"}</definedName>
    <definedName name="oanh" localSheetId="5" hidden="1">{#N/A,#N/A,FALSE,"Chung"}</definedName>
    <definedName name="oanh" localSheetId="7" hidden="1">{#N/A,#N/A,FALSE,"Chung"}</definedName>
    <definedName name="oanh" localSheetId="10" hidden="1">{#N/A,#N/A,FALSE,"Chung"}</definedName>
    <definedName name="oanh" hidden="1">{#N/A,#N/A,FALSE,"Chung"}</definedName>
    <definedName name="ODA" localSheetId="4" hidden="1">{"'Sheet1'!$L$16"}</definedName>
    <definedName name="ODA" localSheetId="5" hidden="1">{"'Sheet1'!$L$16"}</definedName>
    <definedName name="ODA" localSheetId="7" hidden="1">{"'Sheet1'!$L$16"}</definedName>
    <definedName name="ODA" localSheetId="10" hidden="1">{"'Sheet1'!$L$16"}</definedName>
    <definedName name="ODA" hidden="1">{"'Sheet1'!$L$16"}</definedName>
    <definedName name="OrderTable" hidden="1">#REF!</definedName>
    <definedName name="PA3.1" localSheetId="4" hidden="1">{"'Sheet1'!$L$16"}</definedName>
    <definedName name="PA3.1" localSheetId="5" hidden="1">{"'Sheet1'!$L$16"}</definedName>
    <definedName name="PA3.1" localSheetId="7" hidden="1">{"'Sheet1'!$L$16"}</definedName>
    <definedName name="PA3.1" localSheetId="10" hidden="1">{"'Sheet1'!$L$16"}</definedName>
    <definedName name="PA3.1" hidden="1">{"'Sheet1'!$L$16"}</definedName>
    <definedName name="PAIII_" localSheetId="4" hidden="1">{"'Sheet1'!$L$16"}</definedName>
    <definedName name="PAIII_" localSheetId="5" hidden="1">{"'Sheet1'!$L$16"}</definedName>
    <definedName name="PAIII_" localSheetId="7" hidden="1">{"'Sheet1'!$L$16"}</definedName>
    <definedName name="PAIII_" localSheetId="10" hidden="1">{"'Sheet1'!$L$16"}</definedName>
    <definedName name="PAIII_" hidden="1">{"'Sheet1'!$L$16"}</definedName>
    <definedName name="PBC" localSheetId="4" hidden="1">{"'Sheet1'!$L$16"}</definedName>
    <definedName name="PBC" localSheetId="5" hidden="1">{"'Sheet1'!$L$16"}</definedName>
    <definedName name="PBC" localSheetId="7" hidden="1">{"'Sheet1'!$L$16"}</definedName>
    <definedName name="PBC" localSheetId="10" hidden="1">{"'Sheet1'!$L$16"}</definedName>
    <definedName name="PBC" hidden="1">{"'Sheet1'!$L$16"}</definedName>
    <definedName name="PDo" localSheetId="4" hidden="1">{"'Sheet1'!$L$16"}</definedName>
    <definedName name="PDo" localSheetId="5" hidden="1">{"'Sheet1'!$L$16"}</definedName>
    <definedName name="PDo" localSheetId="7" hidden="1">{"'Sheet1'!$L$16"}</definedName>
    <definedName name="PDo" localSheetId="10" hidden="1">{"'Sheet1'!$L$16"}</definedName>
    <definedName name="PDo" hidden="1">{"'Sheet1'!$L$16"}</definedName>
    <definedName name="PMS" localSheetId="4" hidden="1">{"'Sheet1'!$L$16"}</definedName>
    <definedName name="PMS" localSheetId="5" hidden="1">{"'Sheet1'!$L$16"}</definedName>
    <definedName name="PMS" localSheetId="7" hidden="1">{"'Sheet1'!$L$16"}</definedName>
    <definedName name="PMS" localSheetId="10" hidden="1">{"'Sheet1'!$L$16"}</definedName>
    <definedName name="PMS" hidden="1">{"'Sheet1'!$L$16"}</definedName>
    <definedName name="_xlnm.Print_Titles" localSheetId="5">'51'!$6:$7</definedName>
    <definedName name="_xlnm.Print_Titles" localSheetId="7">'53'!$7:$8</definedName>
    <definedName name="_xlnm.Print_Titles" localSheetId="8">'54'!$7:$10</definedName>
    <definedName name="_xlnm.Print_Titles" localSheetId="9">'55'!$8:$10</definedName>
    <definedName name="_xlnm.Print_Titles" localSheetId="10">'56'!$10:$10</definedName>
    <definedName name="_xlnm.Print_Titles" localSheetId="12">'58'!$6:$9</definedName>
    <definedName name="ProdForm" hidden="1">#REF!</definedName>
    <definedName name="Product" hidden="1">#REF!</definedName>
    <definedName name="PTien72" localSheetId="4" hidden="1">{"'Sheet1'!$L$16"}</definedName>
    <definedName name="PTien72" localSheetId="5" hidden="1">{"'Sheet1'!$L$16"}</definedName>
    <definedName name="PTien72" localSheetId="7" hidden="1">{"'Sheet1'!$L$16"}</definedName>
    <definedName name="PTien72" localSheetId="10" hidden="1">{"'Sheet1'!$L$16"}</definedName>
    <definedName name="PTien72" hidden="1">{"'Sheet1'!$L$16"}</definedName>
    <definedName name="qa" localSheetId="4" hidden="1">{"'Sheet1'!$L$16"}</definedName>
    <definedName name="qa" localSheetId="5" hidden="1">{"'Sheet1'!$L$16"}</definedName>
    <definedName name="qa" localSheetId="7" hidden="1">{"'Sheet1'!$L$16"}</definedName>
    <definedName name="qa" localSheetId="10" hidden="1">{"'Sheet1'!$L$16"}</definedName>
    <definedName name="qa" hidden="1">{"'Sheet1'!$L$16"}</definedName>
    <definedName name="qưeqwrqw" localSheetId="4" hidden="1">{#N/A,#N/A,FALSE,"Chung"}</definedName>
    <definedName name="qưeqwrqw" localSheetId="5" hidden="1">{#N/A,#N/A,FALSE,"Chung"}</definedName>
    <definedName name="qưeqwrqw" localSheetId="7" hidden="1">{#N/A,#N/A,FALSE,"Chung"}</definedName>
    <definedName name="qưeqwrqw" localSheetId="10" hidden="1">{#N/A,#N/A,FALSE,"Chung"}</definedName>
    <definedName name="qưeqwrqw" hidden="1">{#N/A,#N/A,FALSE,"Chung"}</definedName>
    <definedName name="QU" localSheetId="4" hidden="1">{"'Sheet1'!$L$16"}</definedName>
    <definedName name="QU" localSheetId="5" hidden="1">{"'Sheet1'!$L$16"}</definedName>
    <definedName name="QU" localSheetId="7" hidden="1">{"'Sheet1'!$L$16"}</definedName>
    <definedName name="QU" localSheetId="10" hidden="1">{"'Sheet1'!$L$16"}</definedName>
    <definedName name="QU" hidden="1">{"'Sheet1'!$L$16"}</definedName>
    <definedName name="quoan" localSheetId="4" hidden="1">{"'Sheet1'!$L$16"}</definedName>
    <definedName name="quoan" localSheetId="5" hidden="1">{"'Sheet1'!$L$16"}</definedName>
    <definedName name="quoan" localSheetId="7" hidden="1">{"'Sheet1'!$L$16"}</definedName>
    <definedName name="quoan" localSheetId="10" hidden="1">{"'Sheet1'!$L$16"}</definedName>
    <definedName name="quoan" hidden="1">{"'Sheet1'!$L$16"}</definedName>
    <definedName name="QUY" localSheetId="4" hidden="1">{"'Sheet1'!$L$16"}</definedName>
    <definedName name="QUY" localSheetId="5" hidden="1">{"'Sheet1'!$L$16"}</definedName>
    <definedName name="QUY" localSheetId="7" hidden="1">{"'Sheet1'!$L$16"}</definedName>
    <definedName name="QUY" localSheetId="10" hidden="1">{"'Sheet1'!$L$16"}</definedName>
    <definedName name="QUY" hidden="1">{"'Sheet1'!$L$16"}</definedName>
    <definedName name="RCArea" hidden="1">#REF!</definedName>
    <definedName name="re" localSheetId="4" hidden="1">{"'Sheet1'!$L$16"}</definedName>
    <definedName name="re" localSheetId="5" hidden="1">{"'Sheet1'!$L$16"}</definedName>
    <definedName name="re" localSheetId="7" hidden="1">{"'Sheet1'!$L$16"}</definedName>
    <definedName name="re" localSheetId="10" hidden="1">{"'Sheet1'!$L$16"}</definedName>
    <definedName name="re" hidden="1">{"'Sheet1'!$L$16"}</definedName>
    <definedName name="RGHGSD" localSheetId="4" hidden="1">{"'Sheet1'!$L$16"}</definedName>
    <definedName name="RGHGSD" localSheetId="5" hidden="1">{"'Sheet1'!$L$16"}</definedName>
    <definedName name="RGHGSD" localSheetId="7" hidden="1">{"'Sheet1'!$L$16"}</definedName>
    <definedName name="RGHGSD" localSheetId="10" hidden="1">{"'Sheet1'!$L$16"}</definedName>
    <definedName name="RGHGSD" hidden="1">{"'Sheet1'!$L$16"}</definedName>
    <definedName name="sas" localSheetId="4" hidden="1">{"'Sheet1'!$L$16"}</definedName>
    <definedName name="sas" localSheetId="5" hidden="1">{"'Sheet1'!$L$16"}</definedName>
    <definedName name="sas" localSheetId="7" hidden="1">{"'Sheet1'!$L$16"}</definedName>
    <definedName name="sas" localSheetId="10" hidden="1">{"'Sheet1'!$L$16"}</definedName>
    <definedName name="sas" hidden="1">{"'Sheet1'!$L$16"}</definedName>
    <definedName name="sdbv" localSheetId="4" hidden="1">{"'Sheet1'!$L$16"}</definedName>
    <definedName name="sdbv" localSheetId="5" hidden="1">{"'Sheet1'!$L$16"}</definedName>
    <definedName name="sdbv" localSheetId="7" hidden="1">{"'Sheet1'!$L$16"}</definedName>
    <definedName name="sdbv" localSheetId="10" hidden="1">{"'Sheet1'!$L$16"}</definedName>
    <definedName name="sdbv" hidden="1">{"'Sheet1'!$L$16"}</definedName>
    <definedName name="sdfsdfs" hidden="1">#REF!</definedName>
    <definedName name="sencount" hidden="1">5</definedName>
    <definedName name="sfasf" hidden="1">#REF!</definedName>
    <definedName name="sfdsfsd" localSheetId="3" hidden="1">{"'Sheet1'!$L$16"}</definedName>
    <definedName name="sfdsfsd" localSheetId="4" hidden="1">{"'Sheet1'!$L$16"}</definedName>
    <definedName name="sfdsfsd" localSheetId="5" hidden="1">{"'Sheet1'!$L$16"}</definedName>
    <definedName name="sfdsfsd" localSheetId="7" hidden="1">{"'Sheet1'!$L$16"}</definedName>
    <definedName name="sfdsfsd" localSheetId="10" hidden="1">{"'Sheet1'!$L$16"}</definedName>
    <definedName name="sfdsfsd" hidden="1">{"'Sheet1'!$L$16"}</definedName>
    <definedName name="sfsd" localSheetId="4" hidden="1">{"'Sheet1'!$L$16"}</definedName>
    <definedName name="sfsd" localSheetId="5" hidden="1">{"'Sheet1'!$L$16"}</definedName>
    <definedName name="sfsd" localSheetId="7" hidden="1">{"'Sheet1'!$L$16"}</definedName>
    <definedName name="sfsd" localSheetId="10" hidden="1">{"'Sheet1'!$L$16"}</definedName>
    <definedName name="sfsd" hidden="1">{"'Sheet1'!$L$16"}</definedName>
    <definedName name="Sosanh2" localSheetId="4" hidden="1">{"'Sheet1'!$L$16"}</definedName>
    <definedName name="Sosanh2" localSheetId="5" hidden="1">{"'Sheet1'!$L$16"}</definedName>
    <definedName name="Sosanh2" localSheetId="7" hidden="1">{"'Sheet1'!$L$16"}</definedName>
    <definedName name="Sosanh2" localSheetId="10" hidden="1">{"'Sheet1'!$L$16"}</definedName>
    <definedName name="Sosanh2" hidden="1">{"'Sheet1'!$L$16"}</definedName>
    <definedName name="spchinhmoi" localSheetId="4" hidden="1">{"'Sheet1'!$L$16"}</definedName>
    <definedName name="spchinhmoi" localSheetId="5" hidden="1">{"'Sheet1'!$L$16"}</definedName>
    <definedName name="spchinhmoi" localSheetId="7" hidden="1">{"'Sheet1'!$L$16"}</definedName>
    <definedName name="spchinhmoi" localSheetId="10" hidden="1">{"'Sheet1'!$L$16"}</definedName>
    <definedName name="spchinhmoi" hidden="1">{"'Sheet1'!$L$16"}</definedName>
    <definedName name="SpecialPrice" hidden="1">#REF!</definedName>
    <definedName name="T.3" localSheetId="4" hidden="1">{"'Sheet1'!$L$16"}</definedName>
    <definedName name="T.3" localSheetId="5" hidden="1">{"'Sheet1'!$L$16"}</definedName>
    <definedName name="T.3" localSheetId="7" hidden="1">{"'Sheet1'!$L$16"}</definedName>
    <definedName name="T.3" localSheetId="10" hidden="1">{"'Sheet1'!$L$16"}</definedName>
    <definedName name="T.3" hidden="1">{"'Sheet1'!$L$16"}</definedName>
    <definedName name="T.Thuy" localSheetId="4" hidden="1">{"'Sheet1'!$L$16"}</definedName>
    <definedName name="T.Thuy" localSheetId="5" hidden="1">{"'Sheet1'!$L$16"}</definedName>
    <definedName name="T.Thuy" localSheetId="7" hidden="1">{"'Sheet1'!$L$16"}</definedName>
    <definedName name="T.Thuy" localSheetId="10" hidden="1">{"'Sheet1'!$L$16"}</definedName>
    <definedName name="T.Thuy" hidden="1">{"'Sheet1'!$L$16"}</definedName>
    <definedName name="tao" localSheetId="4" hidden="1">{"'Sheet1'!$L$16"}</definedName>
    <definedName name="tao" localSheetId="5" hidden="1">{"'Sheet1'!$L$16"}</definedName>
    <definedName name="tao" localSheetId="7" hidden="1">{"'Sheet1'!$L$16"}</definedName>
    <definedName name="tao" localSheetId="10" hidden="1">{"'Sheet1'!$L$16"}</definedName>
    <definedName name="tao" hidden="1">{"'Sheet1'!$L$16"}</definedName>
    <definedName name="TatBo" localSheetId="4" hidden="1">{"'Sheet1'!$L$16"}</definedName>
    <definedName name="TatBo" localSheetId="5" hidden="1">{"'Sheet1'!$L$16"}</definedName>
    <definedName name="TatBo" localSheetId="7" hidden="1">{"'Sheet1'!$L$16"}</definedName>
    <definedName name="TatBo" localSheetId="10" hidden="1">{"'Sheet1'!$L$16"}</definedName>
    <definedName name="TatBo" hidden="1">{"'Sheet1'!$L$16"}</definedName>
    <definedName name="tbl_ProdInfo" hidden="1">#REF!</definedName>
    <definedName name="TKM" localSheetId="4" hidden="1">{"'TDTGT (theo Dphuong)'!$A$4:$F$75"}</definedName>
    <definedName name="TKM" localSheetId="5" hidden="1">{"'TDTGT (theo Dphuong)'!$A$4:$F$75"}</definedName>
    <definedName name="TKM" localSheetId="7" hidden="1">{"'TDTGT (theo Dphuong)'!$A$4:$F$75"}</definedName>
    <definedName name="TKM" localSheetId="10" hidden="1">{"'TDTGT (theo Dphuong)'!$A$4:$F$75"}</definedName>
    <definedName name="TKM" hidden="1">{"'TDTGT (theo Dphuong)'!$A$4:$F$75"}</definedName>
    <definedName name="tlc" localSheetId="4" hidden="1">{"'Sheet1'!$L$16"}</definedName>
    <definedName name="tlc" localSheetId="5" hidden="1">{"'Sheet1'!$L$16"}</definedName>
    <definedName name="tlc" localSheetId="7" hidden="1">{"'Sheet1'!$L$16"}</definedName>
    <definedName name="tlc" localSheetId="10" hidden="1">{"'Sheet1'!$L$16"}</definedName>
    <definedName name="tlc" hidden="1">{"'Sheet1'!$L$16"}</definedName>
    <definedName name="Tnghiep" localSheetId="4" hidden="1">{"'TDTGT (theo Dphuong)'!$A$4:$F$75"}</definedName>
    <definedName name="Tnghiep" localSheetId="5" hidden="1">{"'TDTGT (theo Dphuong)'!$A$4:$F$75"}</definedName>
    <definedName name="Tnghiep" localSheetId="7" hidden="1">{"'TDTGT (theo Dphuong)'!$A$4:$F$75"}</definedName>
    <definedName name="Tnghiep" localSheetId="10" hidden="1">{"'TDTGT (theo Dphuong)'!$A$4:$F$75"}</definedName>
    <definedName name="Tnghiep" hidden="1">{"'TDTGT (theo Dphuong)'!$A$4:$F$75"}</definedName>
    <definedName name="tp" localSheetId="3" hidden="1">{"'Sheet1'!$L$16"}</definedName>
    <definedName name="tp" localSheetId="4" hidden="1">{"'Sheet1'!$L$16"}</definedName>
    <definedName name="tp" localSheetId="5" hidden="1">{"'Sheet1'!$L$16"}</definedName>
    <definedName name="tp" localSheetId="7" hidden="1">{"'Sheet1'!$L$16"}</definedName>
    <definedName name="tp" localSheetId="10" hidden="1">{"'Sheet1'!$L$16"}</definedName>
    <definedName name="tp" hidden="1">{"'Sheet1'!$L$16"}</definedName>
    <definedName name="TPCP" localSheetId="4" hidden="1">{"'Sheet1'!$L$16"}</definedName>
    <definedName name="TPCP" localSheetId="5" hidden="1">{"'Sheet1'!$L$16"}</definedName>
    <definedName name="TPCP" localSheetId="7" hidden="1">{"'Sheet1'!$L$16"}</definedName>
    <definedName name="TPCP" localSheetId="10" hidden="1">{"'Sheet1'!$L$16"}</definedName>
    <definedName name="TPCP" hidden="1">{"'Sheet1'!$L$16"}</definedName>
    <definedName name="ttttt" localSheetId="4" hidden="1">{"'Sheet1'!$L$16"}</definedName>
    <definedName name="ttttt" localSheetId="5" hidden="1">{"'Sheet1'!$L$16"}</definedName>
    <definedName name="ttttt" localSheetId="7" hidden="1">{"'Sheet1'!$L$16"}</definedName>
    <definedName name="ttttt" localSheetId="10" hidden="1">{"'Sheet1'!$L$16"}</definedName>
    <definedName name="ttttt" hidden="1">{"'Sheet1'!$L$16"}</definedName>
    <definedName name="TTTTTTTTT" localSheetId="4" hidden="1">{"'Sheet1'!$L$16"}</definedName>
    <definedName name="TTTTTTTTT" localSheetId="5" hidden="1">{"'Sheet1'!$L$16"}</definedName>
    <definedName name="TTTTTTTTT" localSheetId="7" hidden="1">{"'Sheet1'!$L$16"}</definedName>
    <definedName name="TTTTTTTTT" localSheetId="10" hidden="1">{"'Sheet1'!$L$16"}</definedName>
    <definedName name="TTTTTTTTT" hidden="1">{"'Sheet1'!$L$16"}</definedName>
    <definedName name="ttttttttttt" localSheetId="4" hidden="1">{"'Sheet1'!$L$16"}</definedName>
    <definedName name="ttttttttttt" localSheetId="5" hidden="1">{"'Sheet1'!$L$16"}</definedName>
    <definedName name="ttttttttttt" localSheetId="7" hidden="1">{"'Sheet1'!$L$16"}</definedName>
    <definedName name="ttttttttttt" localSheetId="10" hidden="1">{"'Sheet1'!$L$16"}</definedName>
    <definedName name="ttttttttttt" hidden="1">{"'Sheet1'!$L$16"}</definedName>
    <definedName name="TTTH2" localSheetId="4" hidden="1">{"'Sheet1'!$L$16"}</definedName>
    <definedName name="TTTH2" localSheetId="5" hidden="1">{"'Sheet1'!$L$16"}</definedName>
    <definedName name="TTTH2" localSheetId="7" hidden="1">{"'Sheet1'!$L$16"}</definedName>
    <definedName name="TTTH2" localSheetId="10" hidden="1">{"'Sheet1'!$L$16"}</definedName>
    <definedName name="TTTH2" hidden="1">{"'Sheet1'!$L$16"}</definedName>
    <definedName name="tuyennhanh" localSheetId="4" hidden="1">{"'Sheet1'!$L$16"}</definedName>
    <definedName name="tuyennhanh" localSheetId="5" hidden="1">{"'Sheet1'!$L$16"}</definedName>
    <definedName name="tuyennhanh" localSheetId="7" hidden="1">{"'Sheet1'!$L$16"}</definedName>
    <definedName name="tuyennhanh" localSheetId="10" hidden="1">{"'Sheet1'!$L$16"}</definedName>
    <definedName name="tuyennhanh" hidden="1">{"'Sheet1'!$L$16"}</definedName>
    <definedName name="tuynen" localSheetId="4" hidden="1">{"'Sheet1'!$L$16"}</definedName>
    <definedName name="tuynen" localSheetId="5" hidden="1">{"'Sheet1'!$L$16"}</definedName>
    <definedName name="tuynen" localSheetId="7" hidden="1">{"'Sheet1'!$L$16"}</definedName>
    <definedName name="tuynen" localSheetId="10" hidden="1">{"'Sheet1'!$L$16"}</definedName>
    <definedName name="tuynen" hidden="1">{"'Sheet1'!$L$16"}</definedName>
    <definedName name="tha" localSheetId="4" hidden="1">{"'Sheet1'!$L$16"}</definedName>
    <definedName name="tha" localSheetId="5" hidden="1">{"'Sheet1'!$L$16"}</definedName>
    <definedName name="tha" localSheetId="7" hidden="1">{"'Sheet1'!$L$16"}</definedName>
    <definedName name="tha" localSheetId="10" hidden="1">{"'Sheet1'!$L$16"}</definedName>
    <definedName name="tha" hidden="1">{"'Sheet1'!$L$16"}</definedName>
    <definedName name="thang" localSheetId="4" hidden="1">{"'Sheet1'!$L$16"}</definedName>
    <definedName name="thang" localSheetId="5" hidden="1">{"'Sheet1'!$L$16"}</definedName>
    <definedName name="thang" localSheetId="7" hidden="1">{"'Sheet1'!$L$16"}</definedName>
    <definedName name="thang" localSheetId="10" hidden="1">{"'Sheet1'!$L$16"}</definedName>
    <definedName name="thang" hidden="1">{"'Sheet1'!$L$16"}</definedName>
    <definedName name="thang10" localSheetId="4" hidden="1">{"'Sheet1'!$L$16"}</definedName>
    <definedName name="thang10" localSheetId="5" hidden="1">{"'Sheet1'!$L$16"}</definedName>
    <definedName name="thang10" localSheetId="7" hidden="1">{"'Sheet1'!$L$16"}</definedName>
    <definedName name="thang10" localSheetId="10" hidden="1">{"'Sheet1'!$L$16"}</definedName>
    <definedName name="thang10" hidden="1">{"'Sheet1'!$L$16"}</definedName>
    <definedName name="thanh" localSheetId="4" hidden="1">{"'TDTGT (theo Dphuong)'!$A$4:$F$75"}</definedName>
    <definedName name="thanh" localSheetId="5" hidden="1">{"'TDTGT (theo Dphuong)'!$A$4:$F$75"}</definedName>
    <definedName name="thanh" localSheetId="7" hidden="1">{"'TDTGT (theo Dphuong)'!$A$4:$F$75"}</definedName>
    <definedName name="thanh" localSheetId="10" hidden="1">{"'TDTGT (theo Dphuong)'!$A$4:$F$75"}</definedName>
    <definedName name="thanh" hidden="1">{"'TDTGT (theo Dphuong)'!$A$4:$F$75"}</definedName>
    <definedName name="THDA_copy" localSheetId="4" hidden="1">{"'Sheet1'!$L$16"}</definedName>
    <definedName name="THDA_copy" localSheetId="5" hidden="1">{"'Sheet1'!$L$16"}</definedName>
    <definedName name="THDA_copy" localSheetId="7" hidden="1">{"'Sheet1'!$L$16"}</definedName>
    <definedName name="THDA_copy" localSheetId="10" hidden="1">{"'Sheet1'!$L$16"}</definedName>
    <definedName name="THDA_copy" hidden="1">{"'Sheet1'!$L$16"}</definedName>
    <definedName name="THKL" localSheetId="4" hidden="1">{"'Sheet1'!$L$16"}</definedName>
    <definedName name="THKL" localSheetId="5" hidden="1">{"'Sheet1'!$L$16"}</definedName>
    <definedName name="THKL" localSheetId="7" hidden="1">{"'Sheet1'!$L$16"}</definedName>
    <definedName name="THKL" localSheetId="10" hidden="1">{"'Sheet1'!$L$16"}</definedName>
    <definedName name="THKL" hidden="1">{"'Sheet1'!$L$16"}</definedName>
    <definedName name="thkl2" localSheetId="4" hidden="1">{"'Sheet1'!$L$16"}</definedName>
    <definedName name="thkl2" localSheetId="5" hidden="1">{"'Sheet1'!$L$16"}</definedName>
    <definedName name="thkl2" localSheetId="7" hidden="1">{"'Sheet1'!$L$16"}</definedName>
    <definedName name="thkl2" localSheetId="10" hidden="1">{"'Sheet1'!$L$16"}</definedName>
    <definedName name="thkl2" hidden="1">{"'Sheet1'!$L$16"}</definedName>
    <definedName name="thkl3" localSheetId="4" hidden="1">{"'Sheet1'!$L$16"}</definedName>
    <definedName name="thkl3" localSheetId="5" hidden="1">{"'Sheet1'!$L$16"}</definedName>
    <definedName name="thkl3" localSheetId="7" hidden="1">{"'Sheet1'!$L$16"}</definedName>
    <definedName name="thkl3" localSheetId="10" hidden="1">{"'Sheet1'!$L$16"}</definedName>
    <definedName name="thkl3" hidden="1">{"'Sheet1'!$L$16"}</definedName>
    <definedName name="thu" localSheetId="4" hidden="1">{"'Sheet1'!$L$16"}</definedName>
    <definedName name="thu" localSheetId="5" hidden="1">{"'Sheet1'!$L$16"}</definedName>
    <definedName name="thu" localSheetId="7" hidden="1">{"'Sheet1'!$L$16"}</definedName>
    <definedName name="thu" localSheetId="10" hidden="1">{"'Sheet1'!$L$16"}</definedName>
    <definedName name="thu" hidden="1">{"'Sheet1'!$L$16"}</definedName>
    <definedName name="thuy" localSheetId="4" hidden="1">{"'Sheet1'!$L$16"}</definedName>
    <definedName name="thuy" localSheetId="5" hidden="1">{"'Sheet1'!$L$16"}</definedName>
    <definedName name="thuy" localSheetId="7" hidden="1">{"'Sheet1'!$L$16"}</definedName>
    <definedName name="thuy" localSheetId="10" hidden="1">{"'Sheet1'!$L$16"}</definedName>
    <definedName name="thuy" hidden="1">{"'Sheet1'!$L$16"}</definedName>
    <definedName name="THXD2" localSheetId="4" hidden="1">{"'Sheet1'!$L$16"}</definedName>
    <definedName name="THXD2" localSheetId="5" hidden="1">{"'Sheet1'!$L$16"}</definedName>
    <definedName name="THXD2" localSheetId="7" hidden="1">{"'Sheet1'!$L$16"}</definedName>
    <definedName name="THXD2" localSheetId="10" hidden="1">{"'Sheet1'!$L$16"}</definedName>
    <definedName name="THXD2" hidden="1">{"'Sheet1'!$L$16"}</definedName>
    <definedName name="trang" localSheetId="4" hidden="1">{#N/A,#N/A,FALSE,"Chi tiÆt"}</definedName>
    <definedName name="trang" localSheetId="5" hidden="1">{#N/A,#N/A,FALSE,"Chi tiÆt"}</definedName>
    <definedName name="trang" localSheetId="7" hidden="1">{#N/A,#N/A,FALSE,"Chi tiÆt"}</definedName>
    <definedName name="trang" localSheetId="10" hidden="1">{#N/A,#N/A,FALSE,"Chi tiÆt"}</definedName>
    <definedName name="trang" hidden="1">{#N/A,#N/A,FALSE,"Chi tiÆt"}</definedName>
    <definedName name="u" localSheetId="4" hidden="1">{"'Sheet1'!$L$16"}</definedName>
    <definedName name="u" localSheetId="5" hidden="1">{"'Sheet1'!$L$16"}</definedName>
    <definedName name="u" localSheetId="7" hidden="1">{"'Sheet1'!$L$16"}</definedName>
    <definedName name="u" localSheetId="10" hidden="1">{"'Sheet1'!$L$16"}</definedName>
    <definedName name="u" hidden="1">{"'Sheet1'!$L$16"}</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tye" localSheetId="4" hidden="1">{"'Sheet1'!$L$16"}</definedName>
    <definedName name="utye" localSheetId="5" hidden="1">{"'Sheet1'!$L$16"}</definedName>
    <definedName name="utye" localSheetId="7" hidden="1">{"'Sheet1'!$L$16"}</definedName>
    <definedName name="utye" localSheetId="10" hidden="1">{"'Sheet1'!$L$16"}</definedName>
    <definedName name="utye" hidden="1">{"'Sheet1'!$L$16"}</definedName>
    <definedName name="uth" localSheetId="4" hidden="1">{"'Sheet1'!$L$16"}</definedName>
    <definedName name="uth" localSheetId="5" hidden="1">{"'Sheet1'!$L$16"}</definedName>
    <definedName name="uth" localSheetId="7" hidden="1">{"'Sheet1'!$L$16"}</definedName>
    <definedName name="uth" localSheetId="10" hidden="1">{"'Sheet1'!$L$16"}</definedName>
    <definedName name="uth" hidden="1">{"'Sheet1'!$L$16"}</definedName>
    <definedName name="ư" localSheetId="4" hidden="1">{"'Sheet1'!$L$16"}</definedName>
    <definedName name="ư" localSheetId="5" hidden="1">{"'Sheet1'!$L$16"}</definedName>
    <definedName name="ư" localSheetId="7" hidden="1">{"'Sheet1'!$L$16"}</definedName>
    <definedName name="ư" localSheetId="10" hidden="1">{"'Sheet1'!$L$16"}</definedName>
    <definedName name="ư" hidden="1">{"'Sheet1'!$L$16"}</definedName>
    <definedName name="VATM" localSheetId="4" hidden="1">{"'Sheet1'!$L$16"}</definedName>
    <definedName name="VATM" localSheetId="5" hidden="1">{"'Sheet1'!$L$16"}</definedName>
    <definedName name="VATM" localSheetId="7" hidden="1">{"'Sheet1'!$L$16"}</definedName>
    <definedName name="VATM" localSheetId="10" hidden="1">{"'Sheet1'!$L$16"}</definedName>
    <definedName name="VATM" hidden="1">{"'Sheet1'!$L$16"}</definedName>
    <definedName name="vcoto" localSheetId="4" hidden="1">{"'Sheet1'!$L$16"}</definedName>
    <definedName name="vcoto" localSheetId="5" hidden="1">{"'Sheet1'!$L$16"}</definedName>
    <definedName name="vcoto" localSheetId="7" hidden="1">{"'Sheet1'!$L$16"}</definedName>
    <definedName name="vcoto" localSheetId="10" hidden="1">{"'Sheet1'!$L$16"}</definedName>
    <definedName name="vcoto" hidden="1">{"'Sheet1'!$L$16"}</definedName>
    <definedName name="vdv" hidden="1">#N/A</definedName>
    <definedName name="VH" localSheetId="4" hidden="1">{"'Sheet1'!$L$16"}</definedName>
    <definedName name="VH" localSheetId="5" hidden="1">{"'Sheet1'!$L$16"}</definedName>
    <definedName name="VH" localSheetId="7" hidden="1">{"'Sheet1'!$L$16"}</definedName>
    <definedName name="VH" localSheetId="10" hidden="1">{"'Sheet1'!$L$16"}</definedName>
    <definedName name="VH" hidden="1">{"'Sheet1'!$L$16"}</definedName>
    <definedName name="Viet" localSheetId="4" hidden="1">{"'Sheet1'!$L$16"}</definedName>
    <definedName name="Viet" localSheetId="5" hidden="1">{"'Sheet1'!$L$16"}</definedName>
    <definedName name="Viet" localSheetId="7" hidden="1">{"'Sheet1'!$L$16"}</definedName>
    <definedName name="Viet" localSheetId="10" hidden="1">{"'Sheet1'!$L$16"}</definedName>
    <definedName name="Viet" hidden="1">{"'Sheet1'!$L$16"}</definedName>
    <definedName name="vinhlong" localSheetId="3" hidden="1">{"'Sheet1'!$L$16"}</definedName>
    <definedName name="vinhlong" localSheetId="4" hidden="1">{"'Sheet1'!$L$16"}</definedName>
    <definedName name="vinhlong" localSheetId="5" hidden="1">{"'Sheet1'!$L$16"}</definedName>
    <definedName name="vinhlong" localSheetId="7" hidden="1">{"'Sheet1'!$L$16"}</definedName>
    <definedName name="vinhlong" localSheetId="10" hidden="1">{"'Sheet1'!$L$16"}</definedName>
    <definedName name="vinhlong" hidden="1">{"'Sheet1'!$L$16"}</definedName>
    <definedName name="VL" localSheetId="4" hidden="1">{"'Sheet1'!$L$16"}</definedName>
    <definedName name="VL" localSheetId="5" hidden="1">{"'Sheet1'!$L$16"}</definedName>
    <definedName name="VL" localSheetId="7" hidden="1">{"'Sheet1'!$L$16"}</definedName>
    <definedName name="VL" localSheetId="10" hidden="1">{"'Sheet1'!$L$16"}</definedName>
    <definedName name="VL" hidden="1">{"'Sheet1'!$L$16"}</definedName>
    <definedName name="vlct" localSheetId="4" hidden="1">{"'Sheet1'!$L$16"}</definedName>
    <definedName name="vlct" localSheetId="5" hidden="1">{"'Sheet1'!$L$16"}</definedName>
    <definedName name="vlct" localSheetId="7" hidden="1">{"'Sheet1'!$L$16"}</definedName>
    <definedName name="vlct" localSheetId="10" hidden="1">{"'Sheet1'!$L$16"}</definedName>
    <definedName name="vlct" hidden="1">{"'Sheet1'!$L$16"}</definedName>
    <definedName name="vothi" localSheetId="4" hidden="1">{"'Sheet1'!$L$16"}</definedName>
    <definedName name="vothi" localSheetId="5" hidden="1">{"'Sheet1'!$L$16"}</definedName>
    <definedName name="vothi" localSheetId="7" hidden="1">{"'Sheet1'!$L$16"}</definedName>
    <definedName name="vothi" localSheetId="10" hidden="1">{"'Sheet1'!$L$16"}</definedName>
    <definedName name="vothi" hidden="1">{"'Sheet1'!$L$16"}</definedName>
    <definedName name="vv" localSheetId="4" hidden="1">{"'TDTGT (theo Dphuong)'!$A$4:$F$75"}</definedName>
    <definedName name="vv" localSheetId="5" hidden="1">{"'TDTGT (theo Dphuong)'!$A$4:$F$75"}</definedName>
    <definedName name="vv" localSheetId="7" hidden="1">{"'TDTGT (theo Dphuong)'!$A$4:$F$75"}</definedName>
    <definedName name="vv" localSheetId="10" hidden="1">{"'TDTGT (theo Dphuong)'!$A$4:$F$75"}</definedName>
    <definedName name="vv" hidden="1">{"'TDTGT (theo Dphuong)'!$A$4:$F$75"}</definedName>
    <definedName name="wr" localSheetId="4" hidden="1">{#N/A,#N/A,FALSE,"Chi tiÆt"}</definedName>
    <definedName name="wr" localSheetId="5" hidden="1">{#N/A,#N/A,FALSE,"Chi tiÆt"}</definedName>
    <definedName name="wr" localSheetId="7" hidden="1">{#N/A,#N/A,FALSE,"Chi tiÆt"}</definedName>
    <definedName name="wr" localSheetId="10" hidden="1">{#N/A,#N/A,FALSE,"Chi tiÆt"}</definedName>
    <definedName name="wr" hidden="1">{#N/A,#N/A,FALSE,"Chi tiÆt"}</definedName>
    <definedName name="wrn.aaa." localSheetId="4" hidden="1">{#N/A,#N/A,FALSE,"Sheet1";#N/A,#N/A,FALSE,"Sheet1";#N/A,#N/A,FALSE,"Sheet1"}</definedName>
    <definedName name="wrn.aaa." localSheetId="5" hidden="1">{#N/A,#N/A,FALSE,"Sheet1";#N/A,#N/A,FALSE,"Sheet1";#N/A,#N/A,FALSE,"Sheet1"}</definedName>
    <definedName name="wrn.aaa." localSheetId="7" hidden="1">{#N/A,#N/A,FALSE,"Sheet1";#N/A,#N/A,FALSE,"Sheet1";#N/A,#N/A,FALSE,"Sheet1"}</definedName>
    <definedName name="wrn.aaa." localSheetId="10" hidden="1">{#N/A,#N/A,FALSE,"Sheet1";#N/A,#N/A,FALSE,"Sheet1";#N/A,#N/A,FALSE,"Sheet1"}</definedName>
    <definedName name="wrn.aaa." hidden="1">{#N/A,#N/A,FALSE,"Sheet1";#N/A,#N/A,FALSE,"Sheet1";#N/A,#N/A,FALSE,"Sheet1"}</definedName>
    <definedName name="wrn.aaa.1" localSheetId="4" hidden="1">{#N/A,#N/A,FALSE,"Sheet1";#N/A,#N/A,FALSE,"Sheet1";#N/A,#N/A,FALSE,"Sheet1"}</definedName>
    <definedName name="wrn.aaa.1" localSheetId="5" hidden="1">{#N/A,#N/A,FALSE,"Sheet1";#N/A,#N/A,FALSE,"Sheet1";#N/A,#N/A,FALSE,"Sheet1"}</definedName>
    <definedName name="wrn.aaa.1" localSheetId="7" hidden="1">{#N/A,#N/A,FALSE,"Sheet1";#N/A,#N/A,FALSE,"Sheet1";#N/A,#N/A,FALSE,"Sheet1"}</definedName>
    <definedName name="wrn.aaa.1" localSheetId="10" hidden="1">{#N/A,#N/A,FALSE,"Sheet1";#N/A,#N/A,FALSE,"Sheet1";#N/A,#N/A,FALSE,"Sheet1"}</definedName>
    <definedName name="wrn.aaa.1" hidden="1">{#N/A,#N/A,FALSE,"Sheet1";#N/A,#N/A,FALSE,"Sheet1";#N/A,#N/A,FALSE,"Sheet1"}</definedName>
    <definedName name="wrn.Bang._.ke._.nhan._.hang." localSheetId="4" hidden="1">{#N/A,#N/A,FALSE,"Ke khai NH"}</definedName>
    <definedName name="wrn.Bang._.ke._.nhan._.hang." localSheetId="5" hidden="1">{#N/A,#N/A,FALSE,"Ke khai NH"}</definedName>
    <definedName name="wrn.Bang._.ke._.nhan._.hang." localSheetId="7" hidden="1">{#N/A,#N/A,FALSE,"Ke khai NH"}</definedName>
    <definedName name="wrn.Bang._.ke._.nhan._.hang." localSheetId="10" hidden="1">{#N/A,#N/A,FALSE,"Ke khai NH"}</definedName>
    <definedName name="wrn.Bang._.ke._.nhan._.hang." hidden="1">{#N/A,#N/A,FALSE,"Ke khai NH"}</definedName>
    <definedName name="wrn.cong." localSheetId="4" hidden="1">{#N/A,#N/A,FALSE,"Sheet1"}</definedName>
    <definedName name="wrn.cong." localSheetId="5" hidden="1">{#N/A,#N/A,FALSE,"Sheet1"}</definedName>
    <definedName name="wrn.cong." localSheetId="7" hidden="1">{#N/A,#N/A,FALSE,"Sheet1"}</definedName>
    <definedName name="wrn.cong." localSheetId="10" hidden="1">{#N/A,#N/A,FALSE,"Sheet1"}</definedName>
    <definedName name="wrn.cong." hidden="1">{#N/A,#N/A,FALSE,"Sheet1"}</definedName>
    <definedName name="wrn.Che._.do._.duoc._.huong." localSheetId="4" hidden="1">{#N/A,#N/A,FALSE,"BN (2)"}</definedName>
    <definedName name="wrn.Che._.do._.duoc._.huong." localSheetId="5" hidden="1">{#N/A,#N/A,FALSE,"BN (2)"}</definedName>
    <definedName name="wrn.Che._.do._.duoc._.huong." localSheetId="7" hidden="1">{#N/A,#N/A,FALSE,"BN (2)"}</definedName>
    <definedName name="wrn.Che._.do._.duoc._.huong." localSheetId="10" hidden="1">{#N/A,#N/A,FALSE,"BN (2)"}</definedName>
    <definedName name="wrn.Che._.do._.duoc._.huong." hidden="1">{#N/A,#N/A,FALSE,"BN (2)"}</definedName>
    <definedName name="wrn.chi._.tiÆt." localSheetId="3" hidden="1">{#N/A,#N/A,FALSE,"Chi tiÆt"}</definedName>
    <definedName name="wrn.chi._.tiÆt." localSheetId="4" hidden="1">{#N/A,#N/A,FALSE,"Chi tiÆt"}</definedName>
    <definedName name="wrn.chi._.tiÆt." localSheetId="5" hidden="1">{#N/A,#N/A,FALSE,"Chi tiÆt"}</definedName>
    <definedName name="wrn.chi._.tiÆt." localSheetId="7" hidden="1">{#N/A,#N/A,FALSE,"Chi tiÆt"}</definedName>
    <definedName name="wrn.chi._.tiÆt." localSheetId="10" hidden="1">{#N/A,#N/A,FALSE,"Chi tiÆt"}</definedName>
    <definedName name="wrn.chi._.tiÆt." hidden="1">{#N/A,#N/A,FALSE,"Chi tiÆt"}</definedName>
    <definedName name="wrn.Giáy._.bao._.no." localSheetId="4" hidden="1">{#N/A,#N/A,FALSE,"BN"}</definedName>
    <definedName name="wrn.Giáy._.bao._.no." localSheetId="5" hidden="1">{#N/A,#N/A,FALSE,"BN"}</definedName>
    <definedName name="wrn.Giáy._.bao._.no." localSheetId="7" hidden="1">{#N/A,#N/A,FALSE,"BN"}</definedName>
    <definedName name="wrn.Giáy._.bao._.no." localSheetId="10" hidden="1">{#N/A,#N/A,FALSE,"BN"}</definedName>
    <definedName name="wrn.Giáy._.bao._.no." hidden="1">{#N/A,#N/A,FALSE,"BN"}</definedName>
    <definedName name="wrn.Report." localSheetId="4" hidden="1">{"Offgrid",#N/A,FALSE,"OFFGRID";"Region",#N/A,FALSE,"REGION";"Offgrid -2",#N/A,FALSE,"OFFGRID";"WTP",#N/A,FALSE,"WTP";"WTP -2",#N/A,FALSE,"WTP";"Project",#N/A,FALSE,"PROJECT";"Summary -2",#N/A,FALSE,"SUMMARY"}</definedName>
    <definedName name="wrn.Report." localSheetId="5" hidden="1">{"Offgrid",#N/A,FALSE,"OFFGRID";"Region",#N/A,FALSE,"REGION";"Offgrid -2",#N/A,FALSE,"OFFGRID";"WTP",#N/A,FALSE,"WTP";"WTP -2",#N/A,FALSE,"WTP";"Project",#N/A,FALSE,"PROJECT";"Summary -2",#N/A,FALSE,"SUMMARY"}</definedName>
    <definedName name="wrn.Report." localSheetId="7" hidden="1">{"Offgrid",#N/A,FALSE,"OFFGRID";"Region",#N/A,FALSE,"REGION";"Offgrid -2",#N/A,FALSE,"OFFGRID";"WTP",#N/A,FALSE,"WTP";"WTP -2",#N/A,FALSE,"WTP";"Project",#N/A,FALSE,"PROJECT";"Summary -2",#N/A,FALSE,"SUMMARY"}</definedName>
    <definedName name="wrn.Report." localSheetId="10"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thu." localSheetId="4" hidden="1">{#N/A,#N/A,FALSE,"Chung"}</definedName>
    <definedName name="wrn.thu." localSheetId="5" hidden="1">{#N/A,#N/A,FALSE,"Chung"}</definedName>
    <definedName name="wrn.thu." localSheetId="7" hidden="1">{#N/A,#N/A,FALSE,"Chung"}</definedName>
    <definedName name="wrn.thu." localSheetId="10" hidden="1">{#N/A,#N/A,FALSE,"Chung"}</definedName>
    <definedName name="wrn.thu." hidden="1">{#N/A,#N/A,FALSE,"Chung"}</definedName>
    <definedName name="wrn.vd." localSheetId="4" hidden="1">{#N/A,#N/A,TRUE,"BT M200 da 10x20"}</definedName>
    <definedName name="wrn.vd." localSheetId="5" hidden="1">{#N/A,#N/A,TRUE,"BT M200 da 10x20"}</definedName>
    <definedName name="wrn.vd." localSheetId="7" hidden="1">{#N/A,#N/A,TRUE,"BT M200 da 10x20"}</definedName>
    <definedName name="wrn.vd." localSheetId="10" hidden="1">{#N/A,#N/A,TRUE,"BT M200 da 10x20"}</definedName>
    <definedName name="wrn.vd." hidden="1">{#N/A,#N/A,TRUE,"BT M200 da 10x20"}</definedName>
    <definedName name="wrnf.report" localSheetId="4" hidden="1">{"Offgrid",#N/A,FALSE,"OFFGRID";"Region",#N/A,FALSE,"REGION";"Offgrid -2",#N/A,FALSE,"OFFGRID";"WTP",#N/A,FALSE,"WTP";"WTP -2",#N/A,FALSE,"WTP";"Project",#N/A,FALSE,"PROJECT";"Summary -2",#N/A,FALSE,"SUMMARY"}</definedName>
    <definedName name="wrnf.report" localSheetId="5" hidden="1">{"Offgrid",#N/A,FALSE,"OFFGRID";"Region",#N/A,FALSE,"REGION";"Offgrid -2",#N/A,FALSE,"OFFGRID";"WTP",#N/A,FALSE,"WTP";"WTP -2",#N/A,FALSE,"WTP";"Project",#N/A,FALSE,"PROJECT";"Summary -2",#N/A,FALSE,"SUMMARY"}</definedName>
    <definedName name="wrnf.report" localSheetId="7" hidden="1">{"Offgrid",#N/A,FALSE,"OFFGRID";"Region",#N/A,FALSE,"REGION";"Offgrid -2",#N/A,FALSE,"OFFGRID";"WTP",#N/A,FALSE,"WTP";"WTP -2",#N/A,FALSE,"WTP";"Project",#N/A,FALSE,"PROJECT";"Summary -2",#N/A,FALSE,"SUMMARY"}</definedName>
    <definedName name="wrnf.report" localSheetId="10"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xls" localSheetId="4" hidden="1">{"'Sheet1'!$L$16"}</definedName>
    <definedName name="xls" localSheetId="5" hidden="1">{"'Sheet1'!$L$16"}</definedName>
    <definedName name="xls" localSheetId="7" hidden="1">{"'Sheet1'!$L$16"}</definedName>
    <definedName name="xls" localSheetId="10" hidden="1">{"'Sheet1'!$L$16"}</definedName>
    <definedName name="xls" hidden="1">{"'Sheet1'!$L$16"}</definedName>
    <definedName name="xlttbninh" localSheetId="4" hidden="1">{"'Sheet1'!$L$16"}</definedName>
    <definedName name="xlttbninh" localSheetId="5" hidden="1">{"'Sheet1'!$L$16"}</definedName>
    <definedName name="xlttbninh" localSheetId="7" hidden="1">{"'Sheet1'!$L$16"}</definedName>
    <definedName name="xlttbninh" localSheetId="10" hidden="1">{"'Sheet1'!$L$16"}</definedName>
    <definedName name="xlttbninh" hidden="1">{"'Sheet1'!$L$16"}</definedName>
    <definedName name="xx" localSheetId="4" hidden="1">{"'Sheet1'!$L$16"}</definedName>
    <definedName name="xx" localSheetId="5" hidden="1">{"'Sheet1'!$L$16"}</definedName>
    <definedName name="xx" localSheetId="7" hidden="1">{"'Sheet1'!$L$16"}</definedName>
    <definedName name="xx" localSheetId="10" hidden="1">{"'Sheet1'!$L$16"}</definedName>
    <definedName name="xx" hidden="1">{"'Sheet1'!$L$16"}</definedName>
    <definedName name="Yenthanh2" localSheetId="4" hidden="1">{"'Sheet1'!$L$16"}</definedName>
    <definedName name="Yenthanh2" localSheetId="5" hidden="1">{"'Sheet1'!$L$16"}</definedName>
    <definedName name="Yenthanh2" localSheetId="7" hidden="1">{"'Sheet1'!$L$16"}</definedName>
    <definedName name="Yenthanh2" localSheetId="10" hidden="1">{"'Sheet1'!$L$16"}</definedName>
    <definedName name="Yenthanh2" hidden="1">{"'Sheet1'!$L$16"}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1" i="87" l="1"/>
  <c r="C121" i="87" s="1"/>
  <c r="J120" i="87"/>
  <c r="C120" i="87"/>
  <c r="J119" i="87"/>
  <c r="C119" i="87" s="1"/>
  <c r="J118" i="87"/>
  <c r="C118" i="87" s="1"/>
  <c r="J117" i="87"/>
  <c r="C117" i="87" s="1"/>
  <c r="J116" i="87"/>
  <c r="C116" i="87" s="1"/>
  <c r="C115" i="87"/>
  <c r="C114" i="87"/>
  <c r="J113" i="87"/>
  <c r="C113" i="87" s="1"/>
  <c r="J112" i="87"/>
  <c r="C112" i="87" s="1"/>
  <c r="J111" i="87"/>
  <c r="C111" i="87"/>
  <c r="J110" i="87"/>
  <c r="C110" i="87" s="1"/>
  <c r="J109" i="87"/>
  <c r="C109" i="87"/>
  <c r="N108" i="87"/>
  <c r="L108" i="87"/>
  <c r="K108" i="87"/>
  <c r="J108" i="87"/>
  <c r="I108" i="87"/>
  <c r="H108" i="87"/>
  <c r="G108" i="87"/>
  <c r="F108" i="87"/>
  <c r="E108" i="87"/>
  <c r="D108" i="87"/>
  <c r="J107" i="87"/>
  <c r="C107" i="87" s="1"/>
  <c r="J106" i="87"/>
  <c r="C106" i="87"/>
  <c r="J105" i="87"/>
  <c r="C105" i="87" s="1"/>
  <c r="J104" i="87"/>
  <c r="C104" i="87"/>
  <c r="J103" i="87"/>
  <c r="C103" i="87" s="1"/>
  <c r="J102" i="87"/>
  <c r="C102" i="87" s="1"/>
  <c r="J101" i="87"/>
  <c r="C101" i="87" s="1"/>
  <c r="J100" i="87"/>
  <c r="C100" i="87" s="1"/>
  <c r="J99" i="87"/>
  <c r="C99" i="87" s="1"/>
  <c r="J98" i="87"/>
  <c r="C98" i="87" s="1"/>
  <c r="J97" i="87"/>
  <c r="C97" i="87" s="1"/>
  <c r="J96" i="87"/>
  <c r="C96" i="87" s="1"/>
  <c r="J95" i="87"/>
  <c r="C95" i="87" s="1"/>
  <c r="J94" i="87"/>
  <c r="C94" i="87"/>
  <c r="J93" i="87"/>
  <c r="C93" i="87" s="1"/>
  <c r="J92" i="87"/>
  <c r="C92" i="87" s="1"/>
  <c r="J91" i="87"/>
  <c r="C91" i="87" s="1"/>
  <c r="J90" i="87"/>
  <c r="C90" i="87" s="1"/>
  <c r="J89" i="87"/>
  <c r="E89" i="87"/>
  <c r="E88" i="87" s="1"/>
  <c r="D89" i="87"/>
  <c r="D88" i="87" s="1"/>
  <c r="N88" i="87"/>
  <c r="L88" i="87"/>
  <c r="K88" i="87"/>
  <c r="J88" i="87"/>
  <c r="I88" i="87"/>
  <c r="H88" i="87"/>
  <c r="G88" i="87"/>
  <c r="F88" i="87"/>
  <c r="C87" i="87"/>
  <c r="C86" i="87"/>
  <c r="C85" i="87"/>
  <c r="C84" i="87"/>
  <c r="C83" i="87"/>
  <c r="C82" i="87"/>
  <c r="C81" i="87"/>
  <c r="C80" i="87"/>
  <c r="C79" i="87"/>
  <c r="C78" i="87"/>
  <c r="C77" i="87"/>
  <c r="C76" i="87"/>
  <c r="J75" i="87"/>
  <c r="C75" i="87"/>
  <c r="J74" i="87"/>
  <c r="C74" i="87" s="1"/>
  <c r="J73" i="87"/>
  <c r="C73" i="87" s="1"/>
  <c r="J72" i="87"/>
  <c r="C72" i="87" s="1"/>
  <c r="J71" i="87"/>
  <c r="C71" i="87" s="1"/>
  <c r="J70" i="87"/>
  <c r="C70" i="87" s="1"/>
  <c r="J69" i="87"/>
  <c r="C69" i="87"/>
  <c r="J68" i="87"/>
  <c r="C68" i="87" s="1"/>
  <c r="J67" i="87"/>
  <c r="C67" i="87"/>
  <c r="J66" i="87"/>
  <c r="C66" i="87" s="1"/>
  <c r="J65" i="87"/>
  <c r="C65" i="87" s="1"/>
  <c r="J64" i="87"/>
  <c r="C64" i="87" s="1"/>
  <c r="J63" i="87"/>
  <c r="C63" i="87" s="1"/>
  <c r="J62" i="87"/>
  <c r="C62" i="87" s="1"/>
  <c r="J61" i="87"/>
  <c r="C61" i="87"/>
  <c r="J60" i="87"/>
  <c r="C60" i="87" s="1"/>
  <c r="C59" i="87"/>
  <c r="C58" i="87"/>
  <c r="C57" i="87"/>
  <c r="C56" i="87"/>
  <c r="C55" i="87"/>
  <c r="J54" i="87"/>
  <c r="C54" i="87" s="1"/>
  <c r="J53" i="87"/>
  <c r="C53" i="87" s="1"/>
  <c r="J52" i="87"/>
  <c r="C52" i="87" s="1"/>
  <c r="J51" i="87"/>
  <c r="C51" i="87"/>
  <c r="J50" i="87"/>
  <c r="C50" i="87" s="1"/>
  <c r="J49" i="87"/>
  <c r="C49" i="87" s="1"/>
  <c r="J48" i="87"/>
  <c r="C48" i="87" s="1"/>
  <c r="J47" i="87"/>
  <c r="C47" i="87" s="1"/>
  <c r="J46" i="87"/>
  <c r="C46" i="87" s="1"/>
  <c r="J45" i="87"/>
  <c r="C45" i="87" s="1"/>
  <c r="J44" i="87"/>
  <c r="C44" i="87" s="1"/>
  <c r="J43" i="87"/>
  <c r="C43" i="87" s="1"/>
  <c r="J42" i="87"/>
  <c r="C42" i="87" s="1"/>
  <c r="J41" i="87"/>
  <c r="C41" i="87" s="1"/>
  <c r="J40" i="87"/>
  <c r="C40" i="87" s="1"/>
  <c r="J39" i="87"/>
  <c r="C39" i="87"/>
  <c r="J38" i="87"/>
  <c r="C38" i="87" s="1"/>
  <c r="J37" i="87"/>
  <c r="C37" i="87" s="1"/>
  <c r="J36" i="87"/>
  <c r="C36" i="87" s="1"/>
  <c r="J35" i="87"/>
  <c r="C35" i="87" s="1"/>
  <c r="J34" i="87"/>
  <c r="C34" i="87" s="1"/>
  <c r="J33" i="87"/>
  <c r="C33" i="87"/>
  <c r="J32" i="87"/>
  <c r="C32" i="87" s="1"/>
  <c r="N31" i="87"/>
  <c r="L31" i="87"/>
  <c r="L11" i="87" s="1"/>
  <c r="L9" i="87" s="1"/>
  <c r="L8" i="87" s="1"/>
  <c r="K31" i="87"/>
  <c r="J31" i="87" s="1"/>
  <c r="I31" i="87"/>
  <c r="I11" i="87" s="1"/>
  <c r="H31" i="87"/>
  <c r="H11" i="87" s="1"/>
  <c r="H9" i="87" s="1"/>
  <c r="H8" i="87" s="1"/>
  <c r="G31" i="87"/>
  <c r="G11" i="87" s="1"/>
  <c r="G9" i="87" s="1"/>
  <c r="G8" i="87" s="1"/>
  <c r="F31" i="87"/>
  <c r="F11" i="87" s="1"/>
  <c r="E31" i="87"/>
  <c r="E11" i="87" s="1"/>
  <c r="D31" i="87"/>
  <c r="J30" i="87"/>
  <c r="C30" i="87"/>
  <c r="J29" i="87"/>
  <c r="C29" i="87" s="1"/>
  <c r="J28" i="87"/>
  <c r="C28" i="87"/>
  <c r="J27" i="87"/>
  <c r="C27" i="87" s="1"/>
  <c r="J26" i="87"/>
  <c r="C26" i="87" s="1"/>
  <c r="J25" i="87"/>
  <c r="C25" i="87" s="1"/>
  <c r="J24" i="87"/>
  <c r="C24" i="87" s="1"/>
  <c r="J23" i="87"/>
  <c r="C23" i="87" s="1"/>
  <c r="J22" i="87"/>
  <c r="C22" i="87"/>
  <c r="J21" i="87"/>
  <c r="C21" i="87" s="1"/>
  <c r="J20" i="87"/>
  <c r="C20" i="87"/>
  <c r="J19" i="87"/>
  <c r="C19" i="87" s="1"/>
  <c r="J18" i="87"/>
  <c r="C18" i="87" s="1"/>
  <c r="C17" i="87"/>
  <c r="J16" i="87"/>
  <c r="D16" i="87"/>
  <c r="J15" i="87"/>
  <c r="C15" i="87"/>
  <c r="J14" i="87"/>
  <c r="C14" i="87" s="1"/>
  <c r="J13" i="87"/>
  <c r="C13" i="87"/>
  <c r="J12" i="87"/>
  <c r="C12" i="87" s="1"/>
  <c r="N11" i="87"/>
  <c r="M11" i="87"/>
  <c r="M9" i="87"/>
  <c r="M8" i="87" s="1"/>
  <c r="K68" i="83"/>
  <c r="K67" i="83"/>
  <c r="K13" i="83"/>
  <c r="K14" i="83"/>
  <c r="K15" i="83"/>
  <c r="K17" i="83"/>
  <c r="K18" i="83"/>
  <c r="K19" i="83"/>
  <c r="K21" i="83"/>
  <c r="K22" i="83"/>
  <c r="K23" i="83"/>
  <c r="K25" i="83"/>
  <c r="K26" i="83"/>
  <c r="K27" i="83"/>
  <c r="K29" i="83"/>
  <c r="K30" i="83"/>
  <c r="K31" i="83"/>
  <c r="K33" i="83"/>
  <c r="K34" i="83"/>
  <c r="K35" i="83"/>
  <c r="K37" i="83"/>
  <c r="K38" i="83"/>
  <c r="K39" i="83"/>
  <c r="K41" i="83"/>
  <c r="K42" i="83"/>
  <c r="K43" i="83"/>
  <c r="K44" i="83"/>
  <c r="K45" i="83"/>
  <c r="K46" i="83"/>
  <c r="K47" i="83"/>
  <c r="K48" i="83"/>
  <c r="K49" i="83"/>
  <c r="K50" i="83"/>
  <c r="K51" i="83"/>
  <c r="K52" i="83"/>
  <c r="K53" i="83"/>
  <c r="K54" i="83"/>
  <c r="K55" i="83"/>
  <c r="K56" i="83"/>
  <c r="K57" i="83"/>
  <c r="K58" i="83"/>
  <c r="K59" i="83"/>
  <c r="K60" i="83"/>
  <c r="K61" i="83"/>
  <c r="K62" i="83"/>
  <c r="K63" i="83"/>
  <c r="K64" i="83"/>
  <c r="K65" i="83"/>
  <c r="C11" i="83"/>
  <c r="E9" i="87" l="1"/>
  <c r="E8" i="87" s="1"/>
  <c r="I9" i="87"/>
  <c r="I8" i="87" s="1"/>
  <c r="N9" i="87"/>
  <c r="N8" i="87" s="1"/>
  <c r="C108" i="87"/>
  <c r="C88" i="87"/>
  <c r="C31" i="87"/>
  <c r="C16" i="87"/>
  <c r="C11" i="87" s="1"/>
  <c r="D11" i="87"/>
  <c r="D9" i="87" s="1"/>
  <c r="D8" i="87" s="1"/>
  <c r="C89" i="87"/>
  <c r="K11" i="87"/>
  <c r="F9" i="87"/>
  <c r="F8" i="87" s="1"/>
  <c r="C9" i="87" l="1"/>
  <c r="K9" i="87"/>
  <c r="J11" i="87"/>
  <c r="X740" i="84"/>
  <c r="W740" i="84"/>
  <c r="V740" i="84"/>
  <c r="U740" i="84"/>
  <c r="T740" i="84"/>
  <c r="S740" i="84"/>
  <c r="R740" i="84"/>
  <c r="Q740" i="84"/>
  <c r="P740" i="84"/>
  <c r="O740" i="84"/>
  <c r="N740" i="84"/>
  <c r="M740" i="84"/>
  <c r="L740" i="84"/>
  <c r="K740" i="84"/>
  <c r="J740" i="84"/>
  <c r="I740" i="84"/>
  <c r="H740" i="84"/>
  <c r="G740" i="84"/>
  <c r="F740" i="84"/>
  <c r="E740" i="84"/>
  <c r="D740" i="84"/>
  <c r="C740" i="84"/>
  <c r="X739" i="84"/>
  <c r="X737" i="84"/>
  <c r="W737" i="84"/>
  <c r="V737" i="84"/>
  <c r="U737" i="84"/>
  <c r="S737" i="84"/>
  <c r="R737" i="84"/>
  <c r="Q737" i="84"/>
  <c r="P737" i="84"/>
  <c r="O737" i="84"/>
  <c r="N737" i="84"/>
  <c r="M737" i="84"/>
  <c r="L737" i="84"/>
  <c r="J737" i="84"/>
  <c r="I737" i="84"/>
  <c r="H737" i="84"/>
  <c r="G737" i="84"/>
  <c r="X732" i="84"/>
  <c r="W732" i="84"/>
  <c r="V732" i="84"/>
  <c r="U732" i="84"/>
  <c r="T732" i="84"/>
  <c r="S732" i="84"/>
  <c r="R732" i="84"/>
  <c r="Q732" i="84"/>
  <c r="P732" i="84"/>
  <c r="O732" i="84"/>
  <c r="N732" i="84"/>
  <c r="M732" i="84"/>
  <c r="L732" i="84"/>
  <c r="K732" i="84"/>
  <c r="J732" i="84"/>
  <c r="I732" i="84"/>
  <c r="H732" i="84"/>
  <c r="G732" i="84"/>
  <c r="X730" i="84"/>
  <c r="W730" i="84"/>
  <c r="V730" i="84"/>
  <c r="U730" i="84"/>
  <c r="T730" i="84"/>
  <c r="S730" i="84"/>
  <c r="R730" i="84"/>
  <c r="Q730" i="84"/>
  <c r="P730" i="84"/>
  <c r="O730" i="84"/>
  <c r="N730" i="84"/>
  <c r="M730" i="84"/>
  <c r="L730" i="84"/>
  <c r="K730" i="84"/>
  <c r="J730" i="84"/>
  <c r="I730" i="84"/>
  <c r="H730" i="84"/>
  <c r="G730" i="84"/>
  <c r="U728" i="84"/>
  <c r="X727" i="84"/>
  <c r="W727" i="84"/>
  <c r="V727" i="84"/>
  <c r="U727" i="84"/>
  <c r="T727" i="84"/>
  <c r="S727" i="84"/>
  <c r="R727" i="84"/>
  <c r="Q727" i="84"/>
  <c r="P727" i="84"/>
  <c r="O727" i="84"/>
  <c r="N727" i="84"/>
  <c r="M727" i="84"/>
  <c r="L727" i="84"/>
  <c r="K727" i="84"/>
  <c r="J727" i="84"/>
  <c r="I727" i="84"/>
  <c r="H727" i="84"/>
  <c r="H726" i="84" s="1"/>
  <c r="G727" i="84"/>
  <c r="X724" i="84"/>
  <c r="W724" i="84"/>
  <c r="V724" i="84"/>
  <c r="U724" i="84"/>
  <c r="S724" i="84"/>
  <c r="R724" i="84"/>
  <c r="Q724" i="84"/>
  <c r="P724" i="84"/>
  <c r="O724" i="84"/>
  <c r="N724" i="84"/>
  <c r="M724" i="84"/>
  <c r="L724" i="84"/>
  <c r="J724" i="84"/>
  <c r="I724" i="84"/>
  <c r="H724" i="84"/>
  <c r="G724" i="84"/>
  <c r="X722" i="84"/>
  <c r="X721" i="84" s="1"/>
  <c r="W722" i="84"/>
  <c r="W721" i="84" s="1"/>
  <c r="V722" i="84"/>
  <c r="U722" i="84"/>
  <c r="T722" i="84"/>
  <c r="T721" i="84" s="1"/>
  <c r="S722" i="84"/>
  <c r="S721" i="84" s="1"/>
  <c r="R722" i="84"/>
  <c r="R721" i="84" s="1"/>
  <c r="Q722" i="84"/>
  <c r="Q721" i="84" s="1"/>
  <c r="P722" i="84"/>
  <c r="P721" i="84" s="1"/>
  <c r="O722" i="84"/>
  <c r="O721" i="84" s="1"/>
  <c r="N722" i="84"/>
  <c r="N721" i="84" s="1"/>
  <c r="M722" i="84"/>
  <c r="M721" i="84" s="1"/>
  <c r="L722" i="84"/>
  <c r="L721" i="84" s="1"/>
  <c r="K722" i="84"/>
  <c r="K721" i="84" s="1"/>
  <c r="J722" i="84"/>
  <c r="J721" i="84" s="1"/>
  <c r="I722" i="84"/>
  <c r="I721" i="84" s="1"/>
  <c r="H722" i="84"/>
  <c r="H721" i="84" s="1"/>
  <c r="G722" i="84"/>
  <c r="G721" i="84" s="1"/>
  <c r="V721" i="84"/>
  <c r="U721" i="84"/>
  <c r="X717" i="84"/>
  <c r="X716" i="84" s="1"/>
  <c r="W717" i="84"/>
  <c r="W716" i="84" s="1"/>
  <c r="V717" i="84"/>
  <c r="U717" i="84"/>
  <c r="T717" i="84"/>
  <c r="T716" i="84" s="1"/>
  <c r="S717" i="84"/>
  <c r="S716" i="84" s="1"/>
  <c r="R717" i="84"/>
  <c r="R716" i="84" s="1"/>
  <c r="Q717" i="84"/>
  <c r="Q716" i="84" s="1"/>
  <c r="P717" i="84"/>
  <c r="P716" i="84" s="1"/>
  <c r="O717" i="84"/>
  <c r="O716" i="84" s="1"/>
  <c r="N717" i="84"/>
  <c r="N716" i="84" s="1"/>
  <c r="M717" i="84"/>
  <c r="M716" i="84" s="1"/>
  <c r="L717" i="84"/>
  <c r="L716" i="84" s="1"/>
  <c r="K717" i="84"/>
  <c r="K716" i="84" s="1"/>
  <c r="J717" i="84"/>
  <c r="J716" i="84" s="1"/>
  <c r="I717" i="84"/>
  <c r="I716" i="84" s="1"/>
  <c r="H717" i="84"/>
  <c r="H716" i="84" s="1"/>
  <c r="G717" i="84"/>
  <c r="G716" i="84" s="1"/>
  <c r="V716" i="84"/>
  <c r="U716" i="84"/>
  <c r="X682" i="84"/>
  <c r="X681" i="84" s="1"/>
  <c r="W682" i="84"/>
  <c r="W681" i="84" s="1"/>
  <c r="V682" i="84"/>
  <c r="U682" i="84"/>
  <c r="T682" i="84"/>
  <c r="T681" i="84" s="1"/>
  <c r="S682" i="84"/>
  <c r="S681" i="84" s="1"/>
  <c r="R682" i="84"/>
  <c r="R681" i="84" s="1"/>
  <c r="Q682" i="84"/>
  <c r="Q681" i="84" s="1"/>
  <c r="P682" i="84"/>
  <c r="P681" i="84" s="1"/>
  <c r="O682" i="84"/>
  <c r="O681" i="84" s="1"/>
  <c r="N682" i="84"/>
  <c r="N681" i="84" s="1"/>
  <c r="M682" i="84"/>
  <c r="M681" i="84" s="1"/>
  <c r="L682" i="84"/>
  <c r="L681" i="84" s="1"/>
  <c r="K682" i="84"/>
  <c r="K681" i="84" s="1"/>
  <c r="J682" i="84"/>
  <c r="J681" i="84" s="1"/>
  <c r="I682" i="84"/>
  <c r="I681" i="84" s="1"/>
  <c r="H682" i="84"/>
  <c r="H681" i="84" s="1"/>
  <c r="G682" i="84"/>
  <c r="G681" i="84" s="1"/>
  <c r="V681" i="84"/>
  <c r="U681" i="84"/>
  <c r="X679" i="84"/>
  <c r="X678" i="84" s="1"/>
  <c r="W679" i="84"/>
  <c r="W678" i="84" s="1"/>
  <c r="V679" i="84"/>
  <c r="U679" i="84"/>
  <c r="U678" i="84" s="1"/>
  <c r="T679" i="84"/>
  <c r="T678" i="84" s="1"/>
  <c r="S679" i="84"/>
  <c r="S678" i="84" s="1"/>
  <c r="R679" i="84"/>
  <c r="R678" i="84" s="1"/>
  <c r="Q679" i="84"/>
  <c r="Q678" i="84" s="1"/>
  <c r="P679" i="84"/>
  <c r="P678" i="84" s="1"/>
  <c r="O679" i="84"/>
  <c r="O678" i="84" s="1"/>
  <c r="N679" i="84"/>
  <c r="N678" i="84" s="1"/>
  <c r="M679" i="84"/>
  <c r="M678" i="84" s="1"/>
  <c r="L679" i="84"/>
  <c r="L678" i="84" s="1"/>
  <c r="K679" i="84"/>
  <c r="K678" i="84" s="1"/>
  <c r="J679" i="84"/>
  <c r="J678" i="84" s="1"/>
  <c r="I679" i="84"/>
  <c r="I678" i="84" s="1"/>
  <c r="H679" i="84"/>
  <c r="H678" i="84" s="1"/>
  <c r="G679" i="84"/>
  <c r="G678" i="84" s="1"/>
  <c r="V678" i="84"/>
  <c r="X673" i="84"/>
  <c r="X672" i="84" s="1"/>
  <c r="W673" i="84"/>
  <c r="W672" i="84" s="1"/>
  <c r="V673" i="84"/>
  <c r="U673" i="84"/>
  <c r="T673" i="84"/>
  <c r="T672" i="84" s="1"/>
  <c r="S673" i="84"/>
  <c r="S672" i="84" s="1"/>
  <c r="R673" i="84"/>
  <c r="R672" i="84" s="1"/>
  <c r="Q673" i="84"/>
  <c r="Q672" i="84" s="1"/>
  <c r="P673" i="84"/>
  <c r="P672" i="84" s="1"/>
  <c r="O673" i="84"/>
  <c r="O672" i="84" s="1"/>
  <c r="N673" i="84"/>
  <c r="N672" i="84" s="1"/>
  <c r="M673" i="84"/>
  <c r="M672" i="84" s="1"/>
  <c r="L673" i="84"/>
  <c r="L672" i="84" s="1"/>
  <c r="K673" i="84"/>
  <c r="K672" i="84" s="1"/>
  <c r="J673" i="84"/>
  <c r="J672" i="84" s="1"/>
  <c r="I673" i="84"/>
  <c r="I672" i="84" s="1"/>
  <c r="H673" i="84"/>
  <c r="H672" i="84" s="1"/>
  <c r="G673" i="84"/>
  <c r="G672" i="84" s="1"/>
  <c r="V672" i="84"/>
  <c r="U672" i="84"/>
  <c r="X670" i="84"/>
  <c r="X669" i="84" s="1"/>
  <c r="W670" i="84"/>
  <c r="W669" i="84" s="1"/>
  <c r="V670" i="84"/>
  <c r="U670" i="84"/>
  <c r="T670" i="84"/>
  <c r="T669" i="84" s="1"/>
  <c r="S670" i="84"/>
  <c r="S669" i="84" s="1"/>
  <c r="R670" i="84"/>
  <c r="R669" i="84" s="1"/>
  <c r="Q670" i="84"/>
  <c r="Q669" i="84" s="1"/>
  <c r="P670" i="84"/>
  <c r="P669" i="84" s="1"/>
  <c r="O670" i="84"/>
  <c r="O669" i="84" s="1"/>
  <c r="N670" i="84"/>
  <c r="N669" i="84" s="1"/>
  <c r="M670" i="84"/>
  <c r="M669" i="84" s="1"/>
  <c r="L670" i="84"/>
  <c r="L669" i="84" s="1"/>
  <c r="K670" i="84"/>
  <c r="K669" i="84" s="1"/>
  <c r="J670" i="84"/>
  <c r="J669" i="84" s="1"/>
  <c r="I670" i="84"/>
  <c r="I669" i="84" s="1"/>
  <c r="H670" i="84"/>
  <c r="H669" i="84" s="1"/>
  <c r="G670" i="84"/>
  <c r="G669" i="84" s="1"/>
  <c r="V669" i="84"/>
  <c r="U669" i="84"/>
  <c r="X667" i="84"/>
  <c r="X666" i="84" s="1"/>
  <c r="W667" i="84"/>
  <c r="W666" i="84" s="1"/>
  <c r="V667" i="84"/>
  <c r="U667" i="84"/>
  <c r="T667" i="84"/>
  <c r="T666" i="84" s="1"/>
  <c r="S667" i="84"/>
  <c r="S666" i="84" s="1"/>
  <c r="R667" i="84"/>
  <c r="R666" i="84" s="1"/>
  <c r="Q667" i="84"/>
  <c r="Q666" i="84" s="1"/>
  <c r="P667" i="84"/>
  <c r="P666" i="84" s="1"/>
  <c r="O667" i="84"/>
  <c r="O666" i="84" s="1"/>
  <c r="N667" i="84"/>
  <c r="N666" i="84" s="1"/>
  <c r="M667" i="84"/>
  <c r="M666" i="84" s="1"/>
  <c r="L667" i="84"/>
  <c r="L666" i="84" s="1"/>
  <c r="K667" i="84"/>
  <c r="K666" i="84" s="1"/>
  <c r="J667" i="84"/>
  <c r="J666" i="84" s="1"/>
  <c r="I667" i="84"/>
  <c r="I666" i="84" s="1"/>
  <c r="H667" i="84"/>
  <c r="H666" i="84" s="1"/>
  <c r="G667" i="84"/>
  <c r="G666" i="84" s="1"/>
  <c r="V666" i="84"/>
  <c r="U666" i="84"/>
  <c r="X664" i="84"/>
  <c r="X663" i="84" s="1"/>
  <c r="W664" i="84"/>
  <c r="W663" i="84" s="1"/>
  <c r="V664" i="84"/>
  <c r="U664" i="84"/>
  <c r="T664" i="84"/>
  <c r="T663" i="84" s="1"/>
  <c r="S664" i="84"/>
  <c r="S663" i="84" s="1"/>
  <c r="R664" i="84"/>
  <c r="R663" i="84" s="1"/>
  <c r="Q664" i="84"/>
  <c r="Q663" i="84" s="1"/>
  <c r="P664" i="84"/>
  <c r="P663" i="84" s="1"/>
  <c r="O664" i="84"/>
  <c r="O663" i="84" s="1"/>
  <c r="N664" i="84"/>
  <c r="N663" i="84" s="1"/>
  <c r="M664" i="84"/>
  <c r="M663" i="84" s="1"/>
  <c r="L664" i="84"/>
  <c r="L663" i="84" s="1"/>
  <c r="K664" i="84"/>
  <c r="K663" i="84" s="1"/>
  <c r="J664" i="84"/>
  <c r="J663" i="84" s="1"/>
  <c r="I664" i="84"/>
  <c r="I663" i="84" s="1"/>
  <c r="H664" i="84"/>
  <c r="H663" i="84" s="1"/>
  <c r="G664" i="84"/>
  <c r="G663" i="84" s="1"/>
  <c r="V663" i="84"/>
  <c r="U663" i="84"/>
  <c r="X661" i="84"/>
  <c r="X660" i="84" s="1"/>
  <c r="W661" i="84"/>
  <c r="W660" i="84" s="1"/>
  <c r="V661" i="84"/>
  <c r="U661" i="84"/>
  <c r="T661" i="84"/>
  <c r="T660" i="84" s="1"/>
  <c r="S661" i="84"/>
  <c r="S660" i="84" s="1"/>
  <c r="R661" i="84"/>
  <c r="R660" i="84" s="1"/>
  <c r="Q661" i="84"/>
  <c r="Q660" i="84" s="1"/>
  <c r="P661" i="84"/>
  <c r="P660" i="84" s="1"/>
  <c r="O661" i="84"/>
  <c r="O660" i="84" s="1"/>
  <c r="N661" i="84"/>
  <c r="N660" i="84" s="1"/>
  <c r="M661" i="84"/>
  <c r="M660" i="84" s="1"/>
  <c r="L661" i="84"/>
  <c r="L660" i="84" s="1"/>
  <c r="K661" i="84"/>
  <c r="K660" i="84" s="1"/>
  <c r="J661" i="84"/>
  <c r="J660" i="84" s="1"/>
  <c r="I661" i="84"/>
  <c r="H661" i="84"/>
  <c r="H660" i="84" s="1"/>
  <c r="G661" i="84"/>
  <c r="G660" i="84" s="1"/>
  <c r="V660" i="84"/>
  <c r="U660" i="84"/>
  <c r="I660" i="84"/>
  <c r="X658" i="84"/>
  <c r="X657" i="84" s="1"/>
  <c r="W658" i="84"/>
  <c r="W657" i="84" s="1"/>
  <c r="V658" i="84"/>
  <c r="U658" i="84"/>
  <c r="T658" i="84"/>
  <c r="T657" i="84" s="1"/>
  <c r="S658" i="84"/>
  <c r="S657" i="84" s="1"/>
  <c r="R658" i="84"/>
  <c r="R657" i="84" s="1"/>
  <c r="Q658" i="84"/>
  <c r="Q657" i="84" s="1"/>
  <c r="P658" i="84"/>
  <c r="P657" i="84" s="1"/>
  <c r="O658" i="84"/>
  <c r="O657" i="84" s="1"/>
  <c r="N658" i="84"/>
  <c r="N657" i="84" s="1"/>
  <c r="M658" i="84"/>
  <c r="M657" i="84" s="1"/>
  <c r="L658" i="84"/>
  <c r="L657" i="84" s="1"/>
  <c r="K658" i="84"/>
  <c r="K657" i="84" s="1"/>
  <c r="J658" i="84"/>
  <c r="J657" i="84" s="1"/>
  <c r="I658" i="84"/>
  <c r="I657" i="84" s="1"/>
  <c r="H658" i="84"/>
  <c r="H657" i="84" s="1"/>
  <c r="G658" i="84"/>
  <c r="G657" i="84" s="1"/>
  <c r="V657" i="84"/>
  <c r="U657" i="84"/>
  <c r="X655" i="84"/>
  <c r="X654" i="84" s="1"/>
  <c r="W655" i="84"/>
  <c r="W654" i="84" s="1"/>
  <c r="V655" i="84"/>
  <c r="U655" i="84"/>
  <c r="T655" i="84"/>
  <c r="S655" i="84"/>
  <c r="S654" i="84" s="1"/>
  <c r="R655" i="84"/>
  <c r="R654" i="84" s="1"/>
  <c r="Q655" i="84"/>
  <c r="Q654" i="84" s="1"/>
  <c r="P655" i="84"/>
  <c r="P654" i="84" s="1"/>
  <c r="O655" i="84"/>
  <c r="O654" i="84" s="1"/>
  <c r="N655" i="84"/>
  <c r="N654" i="84" s="1"/>
  <c r="M655" i="84"/>
  <c r="M654" i="84" s="1"/>
  <c r="L655" i="84"/>
  <c r="L654" i="84" s="1"/>
  <c r="K655" i="84"/>
  <c r="J655" i="84"/>
  <c r="J654" i="84" s="1"/>
  <c r="I655" i="84"/>
  <c r="I654" i="84" s="1"/>
  <c r="H655" i="84"/>
  <c r="H654" i="84" s="1"/>
  <c r="G655" i="84"/>
  <c r="G654" i="84" s="1"/>
  <c r="V654" i="84"/>
  <c r="U654" i="84"/>
  <c r="X652" i="84"/>
  <c r="X651" i="84" s="1"/>
  <c r="W652" i="84"/>
  <c r="W651" i="84" s="1"/>
  <c r="V652" i="84"/>
  <c r="V651" i="84" s="1"/>
  <c r="U652" i="84"/>
  <c r="U651" i="84" s="1"/>
  <c r="T652" i="84"/>
  <c r="S652" i="84"/>
  <c r="S651" i="84" s="1"/>
  <c r="R652" i="84"/>
  <c r="Q652" i="84"/>
  <c r="Q651" i="84" s="1"/>
  <c r="P652" i="84"/>
  <c r="P651" i="84" s="1"/>
  <c r="O652" i="84"/>
  <c r="O651" i="84" s="1"/>
  <c r="N652" i="84"/>
  <c r="N651" i="84" s="1"/>
  <c r="M652" i="84"/>
  <c r="M651" i="84" s="1"/>
  <c r="L652" i="84"/>
  <c r="L651" i="84" s="1"/>
  <c r="K652" i="84"/>
  <c r="J652" i="84"/>
  <c r="J651" i="84" s="1"/>
  <c r="I652" i="84"/>
  <c r="I651" i="84" s="1"/>
  <c r="H652" i="84"/>
  <c r="H651" i="84" s="1"/>
  <c r="G652" i="84"/>
  <c r="G651" i="84" s="1"/>
  <c r="R651" i="84"/>
  <c r="X649" i="84"/>
  <c r="X648" i="84" s="1"/>
  <c r="W649" i="84"/>
  <c r="W648" i="84" s="1"/>
  <c r="V649" i="84"/>
  <c r="U649" i="84"/>
  <c r="T649" i="84"/>
  <c r="T648" i="84" s="1"/>
  <c r="S649" i="84"/>
  <c r="S648" i="84" s="1"/>
  <c r="R649" i="84"/>
  <c r="R648" i="84" s="1"/>
  <c r="Q649" i="84"/>
  <c r="P649" i="84"/>
  <c r="P648" i="84" s="1"/>
  <c r="O649" i="84"/>
  <c r="O648" i="84" s="1"/>
  <c r="N649" i="84"/>
  <c r="N648" i="84" s="1"/>
  <c r="M649" i="84"/>
  <c r="L649" i="84"/>
  <c r="L648" i="84" s="1"/>
  <c r="K649" i="84"/>
  <c r="K648" i="84" s="1"/>
  <c r="J649" i="84"/>
  <c r="J648" i="84" s="1"/>
  <c r="I649" i="84"/>
  <c r="H649" i="84"/>
  <c r="H648" i="84" s="1"/>
  <c r="G649" i="84"/>
  <c r="G648" i="84" s="1"/>
  <c r="V648" i="84"/>
  <c r="U648" i="84"/>
  <c r="Q648" i="84"/>
  <c r="M648" i="84"/>
  <c r="I648" i="84"/>
  <c r="X646" i="84"/>
  <c r="X645" i="84" s="1"/>
  <c r="W646" i="84"/>
  <c r="W645" i="84" s="1"/>
  <c r="V646" i="84"/>
  <c r="U646" i="84"/>
  <c r="T646" i="84"/>
  <c r="T645" i="84" s="1"/>
  <c r="S646" i="84"/>
  <c r="S645" i="84" s="1"/>
  <c r="R646" i="84"/>
  <c r="R645" i="84" s="1"/>
  <c r="Q646" i="84"/>
  <c r="Q645" i="84" s="1"/>
  <c r="P646" i="84"/>
  <c r="P645" i="84" s="1"/>
  <c r="O646" i="84"/>
  <c r="O645" i="84" s="1"/>
  <c r="N646" i="84"/>
  <c r="N645" i="84" s="1"/>
  <c r="M646" i="84"/>
  <c r="M645" i="84" s="1"/>
  <c r="L646" i="84"/>
  <c r="L645" i="84" s="1"/>
  <c r="K646" i="84"/>
  <c r="K645" i="84" s="1"/>
  <c r="J646" i="84"/>
  <c r="J645" i="84" s="1"/>
  <c r="I646" i="84"/>
  <c r="I645" i="84" s="1"/>
  <c r="H646" i="84"/>
  <c r="H645" i="84" s="1"/>
  <c r="G646" i="84"/>
  <c r="G645" i="84" s="1"/>
  <c r="V645" i="84"/>
  <c r="U645" i="84"/>
  <c r="X639" i="84"/>
  <c r="X638" i="84" s="1"/>
  <c r="W639" i="84"/>
  <c r="W638" i="84" s="1"/>
  <c r="V639" i="84"/>
  <c r="U639" i="84"/>
  <c r="T639" i="84"/>
  <c r="T638" i="84" s="1"/>
  <c r="S639" i="84"/>
  <c r="S638" i="84" s="1"/>
  <c r="R639" i="84"/>
  <c r="R638" i="84" s="1"/>
  <c r="Q639" i="84"/>
  <c r="Q638" i="84" s="1"/>
  <c r="P639" i="84"/>
  <c r="P638" i="84" s="1"/>
  <c r="O639" i="84"/>
  <c r="O638" i="84" s="1"/>
  <c r="N639" i="84"/>
  <c r="N638" i="84" s="1"/>
  <c r="M639" i="84"/>
  <c r="M638" i="84" s="1"/>
  <c r="L639" i="84"/>
  <c r="L638" i="84" s="1"/>
  <c r="K639" i="84"/>
  <c r="K638" i="84" s="1"/>
  <c r="J639" i="84"/>
  <c r="J638" i="84" s="1"/>
  <c r="I639" i="84"/>
  <c r="I638" i="84" s="1"/>
  <c r="H639" i="84"/>
  <c r="H638" i="84" s="1"/>
  <c r="G639" i="84"/>
  <c r="G638" i="84" s="1"/>
  <c r="V638" i="84"/>
  <c r="U638" i="84"/>
  <c r="X508" i="84"/>
  <c r="X507" i="84" s="1"/>
  <c r="W508" i="84"/>
  <c r="W507" i="84" s="1"/>
  <c r="V508" i="84"/>
  <c r="U508" i="84"/>
  <c r="U507" i="84" s="1"/>
  <c r="T508" i="84"/>
  <c r="T507" i="84" s="1"/>
  <c r="S508" i="84"/>
  <c r="S507" i="84" s="1"/>
  <c r="R508" i="84"/>
  <c r="R507" i="84" s="1"/>
  <c r="Q508" i="84"/>
  <c r="Q507" i="84" s="1"/>
  <c r="P508" i="84"/>
  <c r="P507" i="84" s="1"/>
  <c r="O508" i="84"/>
  <c r="O507" i="84" s="1"/>
  <c r="N508" i="84"/>
  <c r="N507" i="84" s="1"/>
  <c r="M508" i="84"/>
  <c r="M507" i="84" s="1"/>
  <c r="L508" i="84"/>
  <c r="L507" i="84" s="1"/>
  <c r="K508" i="84"/>
  <c r="K507" i="84" s="1"/>
  <c r="J508" i="84"/>
  <c r="J507" i="84" s="1"/>
  <c r="I508" i="84"/>
  <c r="I507" i="84" s="1"/>
  <c r="H508" i="84"/>
  <c r="H507" i="84" s="1"/>
  <c r="G508" i="84"/>
  <c r="G507" i="84" s="1"/>
  <c r="V507" i="84"/>
  <c r="X464" i="84"/>
  <c r="X463" i="84" s="1"/>
  <c r="W464" i="84"/>
  <c r="W463" i="84" s="1"/>
  <c r="V464" i="84"/>
  <c r="U464" i="84"/>
  <c r="U463" i="84" s="1"/>
  <c r="T464" i="84"/>
  <c r="T463" i="84" s="1"/>
  <c r="S464" i="84"/>
  <c r="S463" i="84" s="1"/>
  <c r="R464" i="84"/>
  <c r="Q464" i="84"/>
  <c r="Q463" i="84" s="1"/>
  <c r="P464" i="84"/>
  <c r="P463" i="84" s="1"/>
  <c r="O464" i="84"/>
  <c r="O463" i="84" s="1"/>
  <c r="N464" i="84"/>
  <c r="N463" i="84" s="1"/>
  <c r="M464" i="84"/>
  <c r="M463" i="84" s="1"/>
  <c r="L464" i="84"/>
  <c r="L463" i="84" s="1"/>
  <c r="K464" i="84"/>
  <c r="K463" i="84" s="1"/>
  <c r="J464" i="84"/>
  <c r="J463" i="84" s="1"/>
  <c r="I464" i="84"/>
  <c r="I463" i="84" s="1"/>
  <c r="H464" i="84"/>
  <c r="H463" i="84" s="1"/>
  <c r="G464" i="84"/>
  <c r="G463" i="84" s="1"/>
  <c r="V463" i="84"/>
  <c r="R463" i="84"/>
  <c r="I344" i="84"/>
  <c r="I343" i="84" s="1"/>
  <c r="I342" i="84" s="1"/>
  <c r="X343" i="84"/>
  <c r="X342" i="84" s="1"/>
  <c r="W343" i="84"/>
  <c r="W342" i="84" s="1"/>
  <c r="V343" i="84"/>
  <c r="V342" i="84" s="1"/>
  <c r="U343" i="84"/>
  <c r="U342" i="84" s="1"/>
  <c r="S343" i="84"/>
  <c r="S342" i="84" s="1"/>
  <c r="R343" i="84"/>
  <c r="R342" i="84" s="1"/>
  <c r="Q343" i="84"/>
  <c r="Q342" i="84" s="1"/>
  <c r="P343" i="84"/>
  <c r="P342" i="84" s="1"/>
  <c r="O343" i="84"/>
  <c r="O342" i="84" s="1"/>
  <c r="N343" i="84"/>
  <c r="N342" i="84" s="1"/>
  <c r="M343" i="84"/>
  <c r="M342" i="84" s="1"/>
  <c r="L343" i="84"/>
  <c r="L342" i="84" s="1"/>
  <c r="J343" i="84"/>
  <c r="J342" i="84" s="1"/>
  <c r="H343" i="84"/>
  <c r="H342" i="84" s="1"/>
  <c r="G343" i="84"/>
  <c r="G342" i="84" s="1"/>
  <c r="T342" i="84"/>
  <c r="K342" i="84"/>
  <c r="X266" i="84"/>
  <c r="X265" i="84" s="1"/>
  <c r="W266" i="84"/>
  <c r="W265" i="84" s="1"/>
  <c r="V266" i="84"/>
  <c r="V265" i="84" s="1"/>
  <c r="U266" i="84"/>
  <c r="U265" i="84" s="1"/>
  <c r="T266" i="84"/>
  <c r="S266" i="84"/>
  <c r="S265" i="84" s="1"/>
  <c r="R266" i="84"/>
  <c r="R265" i="84" s="1"/>
  <c r="Q266" i="84"/>
  <c r="Q265" i="84" s="1"/>
  <c r="P266" i="84"/>
  <c r="O266" i="84"/>
  <c r="O265" i="84" s="1"/>
  <c r="N266" i="84"/>
  <c r="N265" i="84" s="1"/>
  <c r="M266" i="84"/>
  <c r="M265" i="84" s="1"/>
  <c r="L266" i="84"/>
  <c r="L265" i="84" s="1"/>
  <c r="K266" i="84"/>
  <c r="K265" i="84" s="1"/>
  <c r="J266" i="84"/>
  <c r="J265" i="84" s="1"/>
  <c r="I266" i="84"/>
  <c r="I265" i="84" s="1"/>
  <c r="H266" i="84"/>
  <c r="H265" i="84" s="1"/>
  <c r="G266" i="84"/>
  <c r="G265" i="84" s="1"/>
  <c r="T265" i="84"/>
  <c r="P265" i="84"/>
  <c r="X98" i="84"/>
  <c r="X97" i="84" s="1"/>
  <c r="W98" i="84"/>
  <c r="V98" i="84"/>
  <c r="V97" i="84" s="1"/>
  <c r="U98" i="84"/>
  <c r="U97" i="84" s="1"/>
  <c r="S98" i="84"/>
  <c r="S97" i="84" s="1"/>
  <c r="R98" i="84"/>
  <c r="R97" i="84" s="1"/>
  <c r="Q98" i="84"/>
  <c r="Q97" i="84" s="1"/>
  <c r="P98" i="84"/>
  <c r="P97" i="84" s="1"/>
  <c r="O98" i="84"/>
  <c r="O97" i="84" s="1"/>
  <c r="N98" i="84"/>
  <c r="N97" i="84" s="1"/>
  <c r="M98" i="84"/>
  <c r="M97" i="84" s="1"/>
  <c r="L98" i="84"/>
  <c r="L97" i="84" s="1"/>
  <c r="K98" i="84"/>
  <c r="K97" i="84" s="1"/>
  <c r="J98" i="84"/>
  <c r="J97" i="84" s="1"/>
  <c r="I98" i="84"/>
  <c r="I97" i="84" s="1"/>
  <c r="H98" i="84"/>
  <c r="H97" i="84" s="1"/>
  <c r="G98" i="84"/>
  <c r="G97" i="84" s="1"/>
  <c r="W97" i="84"/>
  <c r="T97" i="84"/>
  <c r="X53" i="84"/>
  <c r="X52" i="84" s="1"/>
  <c r="W53" i="84"/>
  <c r="W52" i="84" s="1"/>
  <c r="V53" i="84"/>
  <c r="V52" i="84" s="1"/>
  <c r="U53" i="84"/>
  <c r="U52" i="84" s="1"/>
  <c r="T53" i="84"/>
  <c r="T52" i="84" s="1"/>
  <c r="S53" i="84"/>
  <c r="R53" i="84"/>
  <c r="R52" i="84" s="1"/>
  <c r="Q53" i="84"/>
  <c r="Q52" i="84" s="1"/>
  <c r="P53" i="84"/>
  <c r="P52" i="84" s="1"/>
  <c r="O53" i="84"/>
  <c r="O52" i="84" s="1"/>
  <c r="N53" i="84"/>
  <c r="N52" i="84" s="1"/>
  <c r="M53" i="84"/>
  <c r="M52" i="84" s="1"/>
  <c r="L53" i="84"/>
  <c r="L52" i="84" s="1"/>
  <c r="K53" i="84"/>
  <c r="K52" i="84" s="1"/>
  <c r="J53" i="84"/>
  <c r="J52" i="84" s="1"/>
  <c r="I53" i="84"/>
  <c r="I52" i="84" s="1"/>
  <c r="H53" i="84"/>
  <c r="H52" i="84" s="1"/>
  <c r="G53" i="84"/>
  <c r="G52" i="84" s="1"/>
  <c r="S52" i="84"/>
  <c r="U51" i="84"/>
  <c r="U50" i="84"/>
  <c r="U49" i="84"/>
  <c r="U48" i="84"/>
  <c r="U47" i="84"/>
  <c r="U46" i="84"/>
  <c r="U45" i="84"/>
  <c r="U44" i="84"/>
  <c r="U43" i="84"/>
  <c r="U42" i="84"/>
  <c r="U41" i="84"/>
  <c r="U40" i="84"/>
  <c r="U39" i="84"/>
  <c r="P39" i="84"/>
  <c r="X38" i="84"/>
  <c r="X37" i="84" s="1"/>
  <c r="W38" i="84"/>
  <c r="W37" i="84" s="1"/>
  <c r="V38" i="84"/>
  <c r="V37" i="84" s="1"/>
  <c r="T38" i="84"/>
  <c r="T37" i="84" s="1"/>
  <c r="S38" i="84"/>
  <c r="S37" i="84" s="1"/>
  <c r="R38" i="84"/>
  <c r="R37" i="84" s="1"/>
  <c r="Q38" i="84"/>
  <c r="Q37" i="84" s="1"/>
  <c r="P38" i="84"/>
  <c r="P37" i="84" s="1"/>
  <c r="O38" i="84"/>
  <c r="O37" i="84" s="1"/>
  <c r="N38" i="84"/>
  <c r="N37" i="84" s="1"/>
  <c r="M38" i="84"/>
  <c r="M37" i="84" s="1"/>
  <c r="L38" i="84"/>
  <c r="L37" i="84" s="1"/>
  <c r="K38" i="84"/>
  <c r="K37" i="84" s="1"/>
  <c r="J38" i="84"/>
  <c r="J37" i="84" s="1"/>
  <c r="I38" i="84"/>
  <c r="I37" i="84" s="1"/>
  <c r="H38" i="84"/>
  <c r="H37" i="84" s="1"/>
  <c r="G38" i="84"/>
  <c r="G37" i="84" s="1"/>
  <c r="U36" i="84"/>
  <c r="X35" i="84"/>
  <c r="W35" i="84"/>
  <c r="V35" i="84"/>
  <c r="U35" i="84"/>
  <c r="T35" i="84"/>
  <c r="S35" i="84"/>
  <c r="R35" i="84"/>
  <c r="Q35" i="84"/>
  <c r="P35" i="84"/>
  <c r="O35" i="84"/>
  <c r="N35" i="84"/>
  <c r="M35" i="84"/>
  <c r="L35" i="84"/>
  <c r="K35" i="84"/>
  <c r="J35" i="84"/>
  <c r="I35" i="84"/>
  <c r="H35" i="84"/>
  <c r="G35" i="84"/>
  <c r="U34" i="84"/>
  <c r="U33" i="84"/>
  <c r="U32" i="84"/>
  <c r="U31" i="84"/>
  <c r="U30" i="84"/>
  <c r="U29" i="84"/>
  <c r="U28" i="84"/>
  <c r="U27" i="84"/>
  <c r="U26" i="84"/>
  <c r="U25" i="84"/>
  <c r="U24" i="84"/>
  <c r="U23" i="84"/>
  <c r="U22" i="84"/>
  <c r="U21" i="84"/>
  <c r="L21" i="84"/>
  <c r="U20" i="84"/>
  <c r="L20" i="84"/>
  <c r="U19" i="84"/>
  <c r="O19" i="84" s="1"/>
  <c r="O12" i="84" s="1"/>
  <c r="O11" i="84" s="1"/>
  <c r="L19" i="84"/>
  <c r="U18" i="84"/>
  <c r="U17" i="84"/>
  <c r="L17" i="84"/>
  <c r="U16" i="84"/>
  <c r="L16" i="84"/>
  <c r="U15" i="84"/>
  <c r="L15" i="84"/>
  <c r="U14" i="84"/>
  <c r="U13" i="84"/>
  <c r="L13" i="84"/>
  <c r="X12" i="84"/>
  <c r="W12" i="84"/>
  <c r="V12" i="84"/>
  <c r="T12" i="84"/>
  <c r="S12" i="84"/>
  <c r="S11" i="84" s="1"/>
  <c r="R12" i="84"/>
  <c r="Q12" i="84"/>
  <c r="P12" i="84"/>
  <c r="N12" i="84"/>
  <c r="M12" i="84"/>
  <c r="K12" i="84"/>
  <c r="J12" i="84"/>
  <c r="J11" i="84" s="1"/>
  <c r="I12" i="84"/>
  <c r="H12" i="84"/>
  <c r="G12" i="84"/>
  <c r="G11" i="84" s="1"/>
  <c r="AA10" i="84"/>
  <c r="Z10" i="84"/>
  <c r="Y10" i="84"/>
  <c r="Z9" i="84"/>
  <c r="C67" i="83"/>
  <c r="C66" i="83" s="1"/>
  <c r="C9" i="83" s="1"/>
  <c r="P66" i="83"/>
  <c r="O66" i="83"/>
  <c r="N66" i="83"/>
  <c r="M66" i="83"/>
  <c r="L66" i="83"/>
  <c r="K66" i="83"/>
  <c r="J66" i="83"/>
  <c r="I66" i="83"/>
  <c r="H66" i="83"/>
  <c r="G66" i="83"/>
  <c r="F66" i="83"/>
  <c r="E66" i="83"/>
  <c r="D66" i="83"/>
  <c r="P40" i="83"/>
  <c r="O40" i="83"/>
  <c r="N40" i="83"/>
  <c r="M40" i="83"/>
  <c r="L40" i="83"/>
  <c r="J40" i="83"/>
  <c r="I40" i="83"/>
  <c r="H40" i="83"/>
  <c r="G40" i="83"/>
  <c r="F40" i="83"/>
  <c r="E40" i="83"/>
  <c r="D40" i="83"/>
  <c r="P36" i="83"/>
  <c r="O36" i="83"/>
  <c r="N36" i="83"/>
  <c r="M36" i="83"/>
  <c r="L36" i="83"/>
  <c r="J36" i="83"/>
  <c r="I36" i="83"/>
  <c r="H36" i="83"/>
  <c r="G36" i="83"/>
  <c r="F36" i="83"/>
  <c r="E36" i="83"/>
  <c r="D36" i="83"/>
  <c r="P32" i="83"/>
  <c r="O32" i="83"/>
  <c r="N32" i="83"/>
  <c r="M32" i="83"/>
  <c r="L32" i="83"/>
  <c r="J32" i="83"/>
  <c r="I32" i="83"/>
  <c r="H32" i="83"/>
  <c r="G32" i="83"/>
  <c r="F32" i="83"/>
  <c r="E32" i="83"/>
  <c r="D32" i="83"/>
  <c r="P28" i="83"/>
  <c r="O28" i="83"/>
  <c r="N28" i="83"/>
  <c r="M28" i="83"/>
  <c r="L28" i="83"/>
  <c r="J28" i="83"/>
  <c r="I28" i="83"/>
  <c r="H28" i="83"/>
  <c r="G28" i="83"/>
  <c r="F28" i="83"/>
  <c r="E28" i="83"/>
  <c r="D28" i="83"/>
  <c r="P24" i="83"/>
  <c r="O24" i="83"/>
  <c r="N24" i="83"/>
  <c r="M24" i="83"/>
  <c r="L24" i="83"/>
  <c r="J24" i="83"/>
  <c r="I24" i="83"/>
  <c r="H24" i="83"/>
  <c r="G24" i="83"/>
  <c r="F24" i="83"/>
  <c r="E24" i="83"/>
  <c r="D24" i="83"/>
  <c r="P20" i="83"/>
  <c r="O20" i="83"/>
  <c r="N20" i="83"/>
  <c r="M20" i="83"/>
  <c r="L20" i="83"/>
  <c r="J20" i="83"/>
  <c r="I20" i="83"/>
  <c r="H20" i="83"/>
  <c r="G20" i="83"/>
  <c r="F20" i="83"/>
  <c r="E20" i="83"/>
  <c r="D20" i="83"/>
  <c r="P16" i="83"/>
  <c r="O16" i="83"/>
  <c r="N16" i="83"/>
  <c r="M16" i="83"/>
  <c r="L16" i="83"/>
  <c r="J16" i="83"/>
  <c r="I16" i="83"/>
  <c r="H16" i="83"/>
  <c r="G16" i="83"/>
  <c r="F16" i="83"/>
  <c r="E16" i="83"/>
  <c r="D16" i="83"/>
  <c r="P12" i="83"/>
  <c r="O12" i="83"/>
  <c r="N12" i="83"/>
  <c r="N11" i="83" s="1"/>
  <c r="M12" i="83"/>
  <c r="L12" i="83"/>
  <c r="J12" i="83"/>
  <c r="I12" i="83"/>
  <c r="I11" i="83" s="1"/>
  <c r="H12" i="83"/>
  <c r="G12" i="83"/>
  <c r="F12" i="83"/>
  <c r="E12" i="83"/>
  <c r="D12" i="83"/>
  <c r="D11" i="83" s="1"/>
  <c r="J9" i="87" l="1"/>
  <c r="K8" i="87"/>
  <c r="J8" i="87" s="1"/>
  <c r="C8" i="87" s="1"/>
  <c r="V11" i="84"/>
  <c r="R11" i="84"/>
  <c r="W11" i="84"/>
  <c r="X11" i="84"/>
  <c r="P726" i="84"/>
  <c r="X726" i="84"/>
  <c r="N11" i="84"/>
  <c r="U12" i="84"/>
  <c r="U11" i="84" s="1"/>
  <c r="K11" i="84"/>
  <c r="U38" i="84"/>
  <c r="U37" i="84" s="1"/>
  <c r="J726" i="84"/>
  <c r="N726" i="84"/>
  <c r="R726" i="84"/>
  <c r="V726" i="84"/>
  <c r="K726" i="84"/>
  <c r="S726" i="84"/>
  <c r="L726" i="84"/>
  <c r="T726" i="84"/>
  <c r="P11" i="84"/>
  <c r="T11" i="84"/>
  <c r="L12" i="84"/>
  <c r="L11" i="84" s="1"/>
  <c r="G726" i="84"/>
  <c r="O726" i="84"/>
  <c r="W726" i="84"/>
  <c r="H11" i="84"/>
  <c r="Q11" i="84"/>
  <c r="I11" i="84"/>
  <c r="M11" i="84"/>
  <c r="I726" i="84"/>
  <c r="M726" i="84"/>
  <c r="Q726" i="84"/>
  <c r="U726" i="84"/>
  <c r="K20" i="83"/>
  <c r="K24" i="83"/>
  <c r="K32" i="83"/>
  <c r="K40" i="83"/>
  <c r="F11" i="83"/>
  <c r="F9" i="83" s="1"/>
  <c r="J11" i="83"/>
  <c r="J9" i="83" s="1"/>
  <c r="O11" i="83"/>
  <c r="O9" i="83" s="1"/>
  <c r="K16" i="83"/>
  <c r="K28" i="83"/>
  <c r="K36" i="83"/>
  <c r="H11" i="83"/>
  <c r="H9" i="83" s="1"/>
  <c r="K12" i="83"/>
  <c r="M11" i="83"/>
  <c r="M9" i="83" s="1"/>
  <c r="E11" i="83"/>
  <c r="E9" i="83" s="1"/>
  <c r="G11" i="83"/>
  <c r="G9" i="83" s="1"/>
  <c r="L11" i="83"/>
  <c r="L9" i="83" s="1"/>
  <c r="P11" i="83"/>
  <c r="P9" i="83" s="1"/>
  <c r="I9" i="83"/>
  <c r="D9" i="83"/>
  <c r="N9" i="83"/>
  <c r="C43" i="81"/>
  <c r="C10" i="81"/>
  <c r="AA9" i="84" l="1"/>
  <c r="K11" i="83"/>
  <c r="K9" i="83" s="1"/>
  <c r="Y9" i="84"/>
  <c r="Y7" i="84" s="1"/>
  <c r="Y5" i="84"/>
  <c r="Z5" i="84" s="1"/>
  <c r="C9" i="81"/>
  <c r="C7" i="81" s="1"/>
  <c r="AA8" i="84" l="1"/>
  <c r="Z8" i="84" s="1"/>
  <c r="H13" i="53"/>
  <c r="H14" i="53"/>
  <c r="H15" i="53"/>
  <c r="H16" i="53"/>
  <c r="H17" i="53"/>
  <c r="H18" i="53"/>
  <c r="H19" i="53"/>
  <c r="H20" i="53"/>
  <c r="H21" i="53"/>
  <c r="H22" i="53"/>
  <c r="H23" i="53"/>
  <c r="H24" i="53"/>
  <c r="H25" i="53"/>
  <c r="H26" i="53"/>
  <c r="H27" i="53"/>
  <c r="H28" i="53"/>
  <c r="H29" i="53"/>
  <c r="H30" i="53"/>
  <c r="H31" i="53"/>
  <c r="H32" i="53"/>
  <c r="H33" i="53"/>
  <c r="H34" i="53"/>
  <c r="H35" i="53"/>
  <c r="H36" i="53"/>
  <c r="H37" i="53"/>
  <c r="H38" i="53"/>
  <c r="H39" i="53"/>
  <c r="H40" i="53"/>
  <c r="H41" i="53"/>
  <c r="H42" i="53"/>
  <c r="H43" i="53"/>
  <c r="H44" i="53"/>
  <c r="H45" i="53"/>
  <c r="H46" i="53"/>
  <c r="H47" i="53"/>
  <c r="H48" i="53"/>
  <c r="H49" i="53"/>
  <c r="H50" i="53"/>
  <c r="H51" i="53"/>
  <c r="H52" i="53"/>
  <c r="H53" i="53"/>
  <c r="H54" i="53"/>
  <c r="H55" i="53"/>
  <c r="H56" i="53"/>
  <c r="H57" i="53"/>
  <c r="H58" i="53"/>
  <c r="H59" i="53"/>
  <c r="H60" i="53"/>
  <c r="H61" i="53"/>
  <c r="H62" i="53"/>
  <c r="H63" i="53"/>
  <c r="H64" i="53"/>
  <c r="H65" i="53"/>
  <c r="H66" i="53"/>
  <c r="H67" i="53"/>
  <c r="H68" i="53"/>
  <c r="H69" i="53"/>
  <c r="H70" i="53"/>
  <c r="H71" i="53"/>
  <c r="H72" i="53"/>
  <c r="H73" i="53"/>
  <c r="H74" i="53"/>
  <c r="H75" i="53"/>
  <c r="H76" i="53"/>
  <c r="H77" i="53"/>
  <c r="H78" i="53"/>
  <c r="H79" i="53"/>
  <c r="H80" i="53"/>
  <c r="H81" i="53"/>
  <c r="H82" i="53"/>
  <c r="H83" i="53"/>
  <c r="H84" i="53"/>
  <c r="H85" i="53"/>
  <c r="H86" i="53"/>
  <c r="H87" i="53"/>
  <c r="H88" i="53"/>
  <c r="H89" i="53"/>
  <c r="H90" i="53"/>
  <c r="H91" i="53"/>
  <c r="H92" i="53"/>
  <c r="H93" i="53"/>
  <c r="H94" i="53"/>
  <c r="H95" i="53"/>
  <c r="H96" i="53"/>
  <c r="H97" i="53"/>
  <c r="H98" i="53"/>
  <c r="H99" i="53"/>
  <c r="H100" i="53"/>
  <c r="H101" i="53"/>
  <c r="H102" i="53"/>
  <c r="H103" i="53"/>
  <c r="H104" i="53"/>
  <c r="H105" i="53"/>
  <c r="H106" i="53"/>
  <c r="H107" i="53"/>
  <c r="H108" i="53"/>
  <c r="H109" i="53"/>
  <c r="H110" i="53"/>
  <c r="H111" i="53"/>
  <c r="H112" i="53"/>
  <c r="H113" i="53"/>
  <c r="H12" i="53"/>
  <c r="C13" i="5" l="1"/>
  <c r="C35" i="5" l="1"/>
  <c r="D11" i="53" l="1"/>
  <c r="C113" i="53"/>
  <c r="C112" i="53"/>
  <c r="C111" i="53"/>
  <c r="C110" i="53"/>
  <c r="C109" i="53"/>
  <c r="C108" i="53"/>
  <c r="C107" i="53"/>
  <c r="C106" i="53"/>
  <c r="C105" i="53"/>
  <c r="C104" i="53"/>
  <c r="C103" i="53"/>
  <c r="C102" i="53"/>
  <c r="C101" i="53"/>
  <c r="C100" i="53"/>
  <c r="C99" i="53"/>
  <c r="C98" i="53"/>
  <c r="C97" i="53"/>
  <c r="C96" i="53"/>
  <c r="C95" i="53"/>
  <c r="C94" i="53"/>
  <c r="C93" i="53"/>
  <c r="C92" i="53"/>
  <c r="C91" i="53"/>
  <c r="C90" i="53"/>
  <c r="C89" i="53"/>
  <c r="C88" i="53"/>
  <c r="C87" i="53"/>
  <c r="C86" i="53"/>
  <c r="C85" i="53"/>
  <c r="C84" i="53"/>
  <c r="C83" i="53"/>
  <c r="C82" i="53"/>
  <c r="C81" i="53"/>
  <c r="C80" i="53"/>
  <c r="C79" i="53"/>
  <c r="C78" i="53"/>
  <c r="C77" i="53"/>
  <c r="C76" i="53"/>
  <c r="C75" i="53"/>
  <c r="C74" i="53"/>
  <c r="C73" i="53"/>
  <c r="C72" i="53"/>
  <c r="C71" i="53"/>
  <c r="C70" i="53"/>
  <c r="C69" i="53"/>
  <c r="C68" i="53"/>
  <c r="C67" i="53"/>
  <c r="C66" i="53"/>
  <c r="C65" i="53"/>
  <c r="C64" i="53"/>
  <c r="C63" i="53"/>
  <c r="C62" i="53"/>
  <c r="C61" i="53"/>
  <c r="C60" i="53"/>
  <c r="C59" i="53"/>
  <c r="C58" i="53"/>
  <c r="C57" i="53"/>
  <c r="C56" i="53"/>
  <c r="C55" i="53"/>
  <c r="C54" i="53"/>
  <c r="C53" i="53"/>
  <c r="C52" i="53"/>
  <c r="C51" i="53"/>
  <c r="C50" i="53"/>
  <c r="C49" i="53"/>
  <c r="C48" i="53"/>
  <c r="C47" i="53"/>
  <c r="C46" i="53"/>
  <c r="C45" i="53"/>
  <c r="C44" i="53"/>
  <c r="C43" i="53"/>
  <c r="C42" i="53"/>
  <c r="C41" i="53"/>
  <c r="C40" i="53"/>
  <c r="C39" i="53"/>
  <c r="C38" i="53"/>
  <c r="C37" i="53"/>
  <c r="C36" i="53"/>
  <c r="C35" i="53"/>
  <c r="C34" i="53"/>
  <c r="C33" i="53"/>
  <c r="C32" i="53"/>
  <c r="C31" i="53"/>
  <c r="C30" i="53"/>
  <c r="C29" i="53"/>
  <c r="C28" i="53"/>
  <c r="C27" i="53"/>
  <c r="C26" i="53"/>
  <c r="C25" i="53"/>
  <c r="C24" i="53"/>
  <c r="C23" i="53"/>
  <c r="C22" i="53"/>
  <c r="C21" i="53"/>
  <c r="C20" i="53"/>
  <c r="C19" i="53"/>
  <c r="C18" i="53"/>
  <c r="C17" i="53"/>
  <c r="C16" i="53"/>
  <c r="C15" i="53"/>
  <c r="C14" i="53"/>
  <c r="C13" i="53"/>
  <c r="C12" i="53"/>
  <c r="E11" i="53" l="1"/>
  <c r="C11" i="53"/>
  <c r="C17" i="18" l="1"/>
  <c r="C13" i="18"/>
  <c r="C30" i="9"/>
  <c r="C32" i="9"/>
  <c r="D31" i="9" l="1"/>
  <c r="D29" i="9" l="1"/>
  <c r="F11" i="46"/>
  <c r="G11" i="46"/>
  <c r="D11" i="46"/>
  <c r="E11" i="46"/>
  <c r="E31" i="9" l="1"/>
  <c r="C33" i="9"/>
  <c r="E29" i="9" l="1"/>
  <c r="C29" i="9" s="1"/>
  <c r="C31" i="9"/>
  <c r="K11" i="46"/>
  <c r="H11" i="46" l="1"/>
  <c r="C14" i="9" l="1"/>
  <c r="C18" i="9" l="1"/>
  <c r="C17" i="5"/>
  <c r="C17" i="9" l="1"/>
  <c r="C32" i="18" l="1"/>
  <c r="C30" i="18" s="1"/>
  <c r="C28" i="18" s="1"/>
  <c r="C24" i="9"/>
  <c r="C30" i="5" l="1"/>
  <c r="C28" i="5" l="1"/>
  <c r="C22" i="18"/>
  <c r="C21" i="9" l="1"/>
  <c r="C11" i="46" l="1"/>
  <c r="A30" i="18" l="1"/>
  <c r="A33" i="18" s="1"/>
  <c r="A34" i="18" s="1"/>
  <c r="A22" i="18"/>
  <c r="A25" i="18" s="1"/>
  <c r="A12" i="18"/>
  <c r="A15" i="18" s="1"/>
  <c r="A16" i="18" s="1"/>
  <c r="A17" i="18" s="1"/>
  <c r="C70" i="6"/>
  <c r="C71" i="6"/>
  <c r="C72" i="6"/>
  <c r="C73" i="6"/>
  <c r="C74" i="6"/>
  <c r="C75" i="6"/>
  <c r="D75" i="6"/>
  <c r="D74" i="6"/>
  <c r="D73" i="6"/>
  <c r="D72" i="6"/>
  <c r="D71" i="6"/>
  <c r="D70" i="6"/>
  <c r="C38" i="5"/>
  <c r="C28" i="6" l="1"/>
  <c r="C22" i="6"/>
  <c r="C17" i="6"/>
  <c r="C12" i="6"/>
  <c r="D12" i="9" l="1"/>
  <c r="D17" i="6"/>
  <c r="C16" i="9"/>
  <c r="C15" i="9"/>
  <c r="D12" i="6"/>
  <c r="D28" i="6"/>
  <c r="D22" i="6"/>
  <c r="C10" i="6"/>
  <c r="C11" i="6" l="1"/>
  <c r="D10" i="6"/>
  <c r="C9" i="6"/>
  <c r="D11" i="6" l="1"/>
  <c r="D9" i="6"/>
  <c r="C9" i="5" l="1"/>
  <c r="C34" i="9"/>
  <c r="C28" i="9"/>
  <c r="C27" i="9"/>
  <c r="C26" i="9"/>
  <c r="C25" i="9"/>
  <c r="C20" i="9"/>
  <c r="E12" i="9"/>
  <c r="E11" i="9" s="1"/>
  <c r="E10" i="9" s="1"/>
  <c r="C12" i="18" l="1"/>
  <c r="C10" i="18" s="1"/>
  <c r="C12" i="9"/>
  <c r="C12" i="5" l="1"/>
  <c r="C35" i="18"/>
  <c r="C8" i="5" l="1"/>
  <c r="C22" i="9" l="1"/>
  <c r="C19" i="9" l="1"/>
  <c r="D11" i="9"/>
  <c r="D10" i="9" s="1"/>
  <c r="C11" i="9" l="1"/>
  <c r="C10" i="9" s="1"/>
  <c r="C20" i="18"/>
  <c r="C26" i="18" l="1"/>
  <c r="C21" i="5"/>
  <c r="C20" i="5" l="1"/>
  <c r="C3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TK Admin</author>
  </authors>
  <commentList>
    <comment ref="C46" authorId="0" shapeId="0" xr:uid="{00000000-0006-0000-0400-000004000000}">
      <text>
        <r>
          <rPr>
            <b/>
            <sz val="9"/>
            <color indexed="81"/>
            <rFont val="Tahoma"/>
            <family val="2"/>
          </rPr>
          <t>TK Admin:</t>
        </r>
        <r>
          <rPr>
            <sz val="9"/>
            <color indexed="81"/>
            <rFont val="Tahoma"/>
            <family val="2"/>
          </rPr>
          <t xml:space="preserve">
Tổng hợp Tài chính, ban QLDA, Trung tâm quỹ đất</t>
        </r>
      </text>
    </comment>
    <comment ref="C69" authorId="0" shapeId="0" xr:uid="{00000000-0006-0000-0400-000007000000}">
      <text>
        <r>
          <rPr>
            <b/>
            <sz val="9"/>
            <color indexed="81"/>
            <rFont val="Tahoma"/>
            <family val="2"/>
          </rPr>
          <t>TK Admin:</t>
        </r>
        <r>
          <rPr>
            <sz val="9"/>
            <color indexed="81"/>
            <rFont val="Tahoma"/>
            <family val="2"/>
          </rPr>
          <t xml:space="preserve">
Hải quan</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Table3" description="Connection to the 'Table3' query in the workbook." type="5" refreshedVersion="8" background="1" saveData="1">
    <dbPr connection="Provider=Microsoft.Mashup.OleDb.1;Data Source=$Workbook$;Location=Table3;Extended Properties=&quot;&quot;" command="SELECT * FROM [Table3]"/>
  </connection>
</connections>
</file>

<file path=xl/sharedStrings.xml><?xml version="1.0" encoding="utf-8"?>
<sst xmlns="http://schemas.openxmlformats.org/spreadsheetml/2006/main" count="3271" uniqueCount="2019">
  <si>
    <t>Thu từ khu vực doanh nghiệp nhà nước do Trung ương quản lý</t>
  </si>
  <si>
    <t>Thu từ khu vực doanh nghiệp nhà nước do địa phương quản lý</t>
  </si>
  <si>
    <t>Thu từ khu vực doanh nghiệp có vốn đầu tư nước ngoài</t>
  </si>
  <si>
    <t>Thu từ khu vực kinh tế ngoài quốc doanh</t>
  </si>
  <si>
    <t>Thuế sử dụng đất nông nghiệp</t>
  </si>
  <si>
    <t>Thuế sử dụng đất phi nông nghiệp</t>
  </si>
  <si>
    <t>Thuế thu nhập cá nhân</t>
  </si>
  <si>
    <t>Thuế bảo vệ môi trường</t>
  </si>
  <si>
    <t>Phí, lệ phí</t>
  </si>
  <si>
    <t>Thu tiền cấp quyền khai thác khoáng sản</t>
  </si>
  <si>
    <t>Thu tiền sử dụng khu vực biển</t>
  </si>
  <si>
    <t>I</t>
  </si>
  <si>
    <t>Phường Buôn Ma Thuột</t>
  </si>
  <si>
    <t>Phường Tân An</t>
  </si>
  <si>
    <t>Phường Tân Lập</t>
  </si>
  <si>
    <t>Phường Thành Nhất</t>
  </si>
  <si>
    <t>Phường Ea Kao</t>
  </si>
  <si>
    <t>Xã Hòa Phú</t>
  </si>
  <si>
    <t>Xã Ea Ktur</t>
  </si>
  <si>
    <t>Xã Ea Ning</t>
  </si>
  <si>
    <t>Xã Krông Ana</t>
  </si>
  <si>
    <t>Xã Ea Na</t>
  </si>
  <si>
    <t>Xã Ea Kiết</t>
  </si>
  <si>
    <t>Xã Quảng Phú</t>
  </si>
  <si>
    <t>Xã Buôn Đôn</t>
  </si>
  <si>
    <t>Xã Ea Wer</t>
  </si>
  <si>
    <t>Xã Ea Bung</t>
  </si>
  <si>
    <t>Xã Ea Rốk</t>
  </si>
  <si>
    <t>Xã Ea Súp</t>
  </si>
  <si>
    <t>Xã Ia Lốp</t>
  </si>
  <si>
    <t>Xã Ia Rvê</t>
  </si>
  <si>
    <t>Phường Buôn Hồ</t>
  </si>
  <si>
    <t>Phường Cư Bao</t>
  </si>
  <si>
    <t>Xã Krông Năng</t>
  </si>
  <si>
    <t>Xã Tam Giang</t>
  </si>
  <si>
    <t>Xã Phú Xuân</t>
  </si>
  <si>
    <t>Xã Ea Drăng</t>
  </si>
  <si>
    <t>Xã Ea Hiao</t>
  </si>
  <si>
    <t>Xã Ea Wy</t>
  </si>
  <si>
    <t>Xã Krông Búk</t>
  </si>
  <si>
    <t>Xã Pơng Drang</t>
  </si>
  <si>
    <t>Xã Cư Pơng</t>
  </si>
  <si>
    <t>Xã Ea Kar</t>
  </si>
  <si>
    <t>Xã Ea Knốp</t>
  </si>
  <si>
    <t>Xã Ea Ô</t>
  </si>
  <si>
    <t>Xã Ea Păl</t>
  </si>
  <si>
    <t>Xã Cư Yang</t>
  </si>
  <si>
    <t>Xã Ea Riêng</t>
  </si>
  <si>
    <t>Xã Cư Prao</t>
  </si>
  <si>
    <t>Xã Krông Á</t>
  </si>
  <si>
    <t>Xã Ea Trang</t>
  </si>
  <si>
    <t>Xã Krông Pắc</t>
  </si>
  <si>
    <t>Xã Ea Phê</t>
  </si>
  <si>
    <t>Xã Tân Tiến</t>
  </si>
  <si>
    <t>Xã Vụ Bổn</t>
  </si>
  <si>
    <t>Phường Tuy Hòa</t>
  </si>
  <si>
    <t>Phường Phú Yên</t>
  </si>
  <si>
    <t>Phường Bình Kiến</t>
  </si>
  <si>
    <t>Xã Tây Hòa</t>
  </si>
  <si>
    <t>Xã Hòa Thịnh</t>
  </si>
  <si>
    <t>Xã Sơn Thành</t>
  </si>
  <si>
    <t>Xã Phú Hòa 1</t>
  </si>
  <si>
    <t>Xã Phú Hòa 2</t>
  </si>
  <si>
    <t>Xã Ea Ly</t>
  </si>
  <si>
    <t>Xã Ea Bá</t>
  </si>
  <si>
    <t>Xã Đức Bình</t>
  </si>
  <si>
    <t>Xã Sông Hinh</t>
  </si>
  <si>
    <t>Xã Sơn Hòa</t>
  </si>
  <si>
    <t>Xã Vân Hòa</t>
  </si>
  <si>
    <t>Xã Tây Sơn</t>
  </si>
  <si>
    <t>Phường Hòa Hiệp</t>
  </si>
  <si>
    <t>Phường Đông Hòa</t>
  </si>
  <si>
    <t>Xã Hòa Xuân</t>
  </si>
  <si>
    <t>Xã Tuy An Nam</t>
  </si>
  <si>
    <t>Xã Ô Loan</t>
  </si>
  <si>
    <t>Xã Tuy An Đông</t>
  </si>
  <si>
    <t>Xã Tuy An Bắc</t>
  </si>
  <si>
    <t>Xã Tuy An Tây</t>
  </si>
  <si>
    <t>Xã Xuân Lãnh</t>
  </si>
  <si>
    <t>Xã Đồng Xuân</t>
  </si>
  <si>
    <t>Xã Xuân Phước</t>
  </si>
  <si>
    <t>Xã Phú Mỡ</t>
  </si>
  <si>
    <t>Phường Sông Cầu</t>
  </si>
  <si>
    <t>Phường Xuân Đài</t>
  </si>
  <si>
    <t>Xã Xuân Cảnh</t>
  </si>
  <si>
    <t>Xã Xuân Lộc</t>
  </si>
  <si>
    <t>Xã Xuân Thọ</t>
  </si>
  <si>
    <t>STT</t>
  </si>
  <si>
    <t>- Tiền thuê mặt đất, mặt nước</t>
  </si>
  <si>
    <t>Lệ phí trước bạ</t>
  </si>
  <si>
    <t>Thuế xuất khẩu</t>
  </si>
  <si>
    <t>Thuế nhập khẩu</t>
  </si>
  <si>
    <t>A</t>
  </si>
  <si>
    <t>B</t>
  </si>
  <si>
    <t>Thu NSĐP được hưởng theo phân cấp</t>
  </si>
  <si>
    <t>II</t>
  </si>
  <si>
    <t>Thu bổ sung từ ngân sách cấp trên</t>
  </si>
  <si>
    <t>Thu bổ sung cân đối ngân sách</t>
  </si>
  <si>
    <t>Thu bổ sung có mục tiêu</t>
  </si>
  <si>
    <t>III</t>
  </si>
  <si>
    <t>Thu từ quỹ dự trữ tài chính</t>
  </si>
  <si>
    <t>IV</t>
  </si>
  <si>
    <t>Thu kết dư</t>
  </si>
  <si>
    <t>V</t>
  </si>
  <si>
    <t>Thu chuyển nguồn từ năm trước chuyển sang</t>
  </si>
  <si>
    <t>VI</t>
  </si>
  <si>
    <t>C</t>
  </si>
  <si>
    <t>TỔNG CHI NGÂN SÁCH ĐỊA PHƯƠNG</t>
  </si>
  <si>
    <t>Tổng chi cân đối ngân sách địa phương</t>
  </si>
  <si>
    <t>Chi đầu tư phát triển (1)</t>
  </si>
  <si>
    <t>Chi thường xuyên</t>
  </si>
  <si>
    <t>Chi bổ sung quỹ dự trữ tài chính</t>
  </si>
  <si>
    <t>Dự phòng ngân sách</t>
  </si>
  <si>
    <t>Chi đầu tư để thực hiện các chương trình mục tiêu, nhiệm vụ</t>
  </si>
  <si>
    <t>Chi sự nghiệp thực hiện các chế độ, chính sách và một số Chương trình mục tiêu</t>
  </si>
  <si>
    <t>Chi chuyển nguồn sang năm sau</t>
  </si>
  <si>
    <t>D</t>
  </si>
  <si>
    <t>E</t>
  </si>
  <si>
    <t>TỔNG MỨC VAY CỦA NGÂN SÁCH ĐỊA PHƯƠNG</t>
  </si>
  <si>
    <t>THU NỘI ĐỊA</t>
  </si>
  <si>
    <t>*</t>
  </si>
  <si>
    <t>Thuế GTGT</t>
  </si>
  <si>
    <t>Thuế tiêu thụ đặc biệt</t>
  </si>
  <si>
    <t>Thuế TNDN</t>
  </si>
  <si>
    <t>Thuế tài nguyên</t>
  </si>
  <si>
    <t>Trong đó: - Thu từ hàng hóa nhập khẩu</t>
  </si>
  <si>
    <t>- Thu từ hàng hóa sản xuất trong nước</t>
  </si>
  <si>
    <t>Trong đó: Phí bảo vệ môi trường đối với khai thác khoáng sản</t>
  </si>
  <si>
    <t>Tiền sử dụng đất</t>
  </si>
  <si>
    <t>Trong đó: - Thu do cơ quan, tổ chức, đon vị thuộc trung ương quản lý</t>
  </si>
  <si>
    <t>Thu tiền thuê đất, mặt nước</t>
  </si>
  <si>
    <t>Thu từ bán tài sản nhà nước</t>
  </si>
  <si>
    <t>Thu tiền cho thuê và bán nhà ở thuộc sở hữu nhà nước</t>
  </si>
  <si>
    <t>Thu khác ngân sách</t>
  </si>
  <si>
    <t>Trong đó:</t>
  </si>
  <si>
    <t>- Thu khác ngân sách trung ương</t>
  </si>
  <si>
    <t xml:space="preserve">   Trong đó: +Thu phạt ATGT</t>
  </si>
  <si>
    <t xml:space="preserve">                   +Phạt do ngành thuế phạt</t>
  </si>
  <si>
    <t xml:space="preserve">                   +Thu khác còn lại</t>
  </si>
  <si>
    <t>- Thu khác ngân sách địa phương</t>
  </si>
  <si>
    <t xml:space="preserve">        Trong đó: + Thu bảo vệ và phát triển đất trồng lúa</t>
  </si>
  <si>
    <t>- Cơ quan trung ương cấp</t>
  </si>
  <si>
    <t>- Cơ quan địa phương cấp</t>
  </si>
  <si>
    <t>Thu từ quỹ đất công ích và thu hoa lợi công sản khác</t>
  </si>
  <si>
    <t>Thu cổ tức và lợi nhuận sau thuế (địa phương hưởng 100%)</t>
  </si>
  <si>
    <t>Thu từ hoạt động xổ số kiến thiết</t>
  </si>
  <si>
    <t>THU TỪ DẦU THÔ</t>
  </si>
  <si>
    <t>THU TỪ HOẠT ĐỘNG XUẤT, NHẬP KHẨU</t>
  </si>
  <si>
    <t>Thu khác</t>
  </si>
  <si>
    <t>THU VIỆN TRỢ</t>
  </si>
  <si>
    <t>CÁC KHOẢN HUY ĐỘNG ĐÓNG GÓP</t>
  </si>
  <si>
    <t>Chi đầu tư phát triển</t>
  </si>
  <si>
    <t>Chi đầu tư từ nguồn thu tiền sử dụng đất</t>
  </si>
  <si>
    <t>Chi sự nghiệp giáo dục - đào tạo và dạy nghề</t>
  </si>
  <si>
    <t>Chi sự nghiệp khoa học, công nghệ, đổi mới sáng tạo và chuyển đổi số</t>
  </si>
  <si>
    <t>Chi bổ sung quỹ dự trữ tài chính địa phương</t>
  </si>
  <si>
    <t>Chi tạo nguồn cải cách tiền lương</t>
  </si>
  <si>
    <t xml:space="preserve">DỰ TOÁN CHI THƯỜNG XUYÊN CỦA NGÂN SÁCH CẤP TỈNH </t>
  </si>
  <si>
    <t>Chi phát thanh, truyền hình, thông tấn</t>
  </si>
  <si>
    <t>Chi các hoạt động kinh tế</t>
  </si>
  <si>
    <t>Chi hoạt động của cơ quan quản lý nhà nước, đảng, đoàn thể</t>
  </si>
  <si>
    <t>TỔNG SỐ</t>
  </si>
  <si>
    <t>KHỐI SỞ, BAN, NGÀNH</t>
  </si>
  <si>
    <t>Bảo hiểm xã hội tỉnh</t>
  </si>
  <si>
    <t>Sở Giáo dục và Đào tạo</t>
  </si>
  <si>
    <t>Sở Nông nghiệp và Môi trường</t>
  </si>
  <si>
    <t>Sở Tài chính</t>
  </si>
  <si>
    <t>Sở Văn hoá, Thể thao và Du lịch</t>
  </si>
  <si>
    <t xml:space="preserve">Sở Khoa học và công nghệ </t>
  </si>
  <si>
    <t>Sở Y tế</t>
  </si>
  <si>
    <t>Sở Công thương</t>
  </si>
  <si>
    <t>Sở Nội vụ</t>
  </si>
  <si>
    <t>Sở Dân tộc và Tôn giáo</t>
  </si>
  <si>
    <t xml:space="preserve">Ủy ban Mặt trận Tổ quốc tỉnh </t>
  </si>
  <si>
    <t>Trường Cao đẳng Văn hóa Nghệ Thuật</t>
  </si>
  <si>
    <t>Trường Đại học Phú yên</t>
  </si>
  <si>
    <t>Trường Cao đẳng Đắk Lắk</t>
  </si>
  <si>
    <t>Trường Cao đẳng Y tế Đắk Lắk</t>
  </si>
  <si>
    <t>CHI HỖ TRỢ CÁC CÔNG TY</t>
  </si>
  <si>
    <t>Chi phục vụ công tác bảo vệ rừng</t>
  </si>
  <si>
    <t xml:space="preserve">Trong đó: </t>
  </si>
  <si>
    <t>Báo và Phát thanh, Truyền hình Đắk Lắk</t>
  </si>
  <si>
    <t>Xã Liên Sơn Lắk</t>
  </si>
  <si>
    <t>Xã Đắk Liêng</t>
  </si>
  <si>
    <t>Xã Đắk Phơi</t>
  </si>
  <si>
    <t>Xã Krông Nô</t>
  </si>
  <si>
    <t>Xã Nam Ka</t>
  </si>
  <si>
    <t>Xã Hòa Sơn</t>
  </si>
  <si>
    <t>Xã Krông Bông</t>
  </si>
  <si>
    <t>Xã Dang Kang</t>
  </si>
  <si>
    <t>Xã Yang Mao</t>
  </si>
  <si>
    <t>Xã Cư Pui</t>
  </si>
  <si>
    <t>CÂN ĐỐI NGÂN SÁCH ĐỊA PHƯƠNG NĂM 2026</t>
  </si>
  <si>
    <t>CHI TRẢ NỢ GỐC VAY CỦA NGÂN SÁCH ĐỊA PHƯƠNG</t>
  </si>
  <si>
    <t>Vay để bù đắp bội chi</t>
  </si>
  <si>
    <t>Vay để trả nợ gốc</t>
  </si>
  <si>
    <t>Đơn vị: Triệu đồng</t>
  </si>
  <si>
    <t>-</t>
  </si>
  <si>
    <t>Nguồn thu ngân sách</t>
  </si>
  <si>
    <t>Thu ngân sách được hưởng theo phân cấp</t>
  </si>
  <si>
    <t>Chi ngân sách</t>
  </si>
  <si>
    <t>Chi bổ sung cho ngân sách cấp dưới</t>
  </si>
  <si>
    <t>Chi bổ sung cân đối ngân sách</t>
  </si>
  <si>
    <t>Chi bổ sung có mục tiêu</t>
  </si>
  <si>
    <t>Nguồn  thu ngân sách</t>
  </si>
  <si>
    <t>NGÂN SÁCH CẤP TỈNH</t>
  </si>
  <si>
    <t>NGÂN SÁCH XÃ</t>
  </si>
  <si>
    <t>Tên đơn vị</t>
  </si>
  <si>
    <t>Tổng thu NSNN trên địa bàn</t>
  </si>
  <si>
    <t>DỰ TOÁN CHI NGÂN SÁCH ĐỊA PHƯƠNG, CHI NGÂN SÁCH CẤP TỈNH VÀ</t>
  </si>
  <si>
    <t>CHI NGÂN SÁCH CẤP XÃ THEO CƠ CẤU CHI NĂM 2026</t>
  </si>
  <si>
    <t>Xã Ea Drông</t>
  </si>
  <si>
    <t>Xã Ea M’Droh</t>
  </si>
  <si>
    <t>Xã Cuôr Đăng</t>
  </si>
  <si>
    <t>Xã Cư M’gar</t>
  </si>
  <si>
    <t>Xã Ea Tul</t>
  </si>
  <si>
    <t>Xã Ea Nuôl</t>
  </si>
  <si>
    <t>Xã Dliê Ya</t>
  </si>
  <si>
    <t>Xã Ea Khăl</t>
  </si>
  <si>
    <t>Xã Ea H’Leo</t>
  </si>
  <si>
    <t>Xã Ea Knuếc</t>
  </si>
  <si>
    <t>Xã Ea Kly</t>
  </si>
  <si>
    <t>Xã M’Drắk</t>
  </si>
  <si>
    <t>Xã Cư M’ta</t>
  </si>
  <si>
    <t>Xã Dray Bhăng</t>
  </si>
  <si>
    <t>Xã Dur Kmăl</t>
  </si>
  <si>
    <t>Xã Hòa Mỹ</t>
  </si>
  <si>
    <t>Xã Suối Trai</t>
  </si>
  <si>
    <t xml:space="preserve">Chi thuộc nhiệm vụ của ngân sách cấp tỉnh </t>
  </si>
  <si>
    <t>Tổng số</t>
  </si>
  <si>
    <t>Chi giáo dục - đào tạo và dạy nghề</t>
  </si>
  <si>
    <t>Chi y tế, dân số và gia đình</t>
  </si>
  <si>
    <t>Chi văn hóa thông tin</t>
  </si>
  <si>
    <t>Chi thể dục thể thao</t>
  </si>
  <si>
    <t>Chi bảo vệ môi trường</t>
  </si>
  <si>
    <t>Chi bảo đảm xã hội</t>
  </si>
  <si>
    <t>Chi thường xuyên khác</t>
  </si>
  <si>
    <t xml:space="preserve">DỰ TOÁN THU, CHI NGÂN SÁCH ĐỊA PHƯƠNG VÀ SỐ BỔ SUNG CÂN ĐỐI </t>
  </si>
  <si>
    <t>Chia ra</t>
  </si>
  <si>
    <t>Số bổ sung cân đối từ ngân sách cấp trên</t>
  </si>
  <si>
    <t>Số bổ sung thực hiện cải cách tiền lương</t>
  </si>
  <si>
    <t>Tổng chi cân đối NSĐP</t>
  </si>
  <si>
    <t>Thu NSĐP hưởng 100%</t>
  </si>
  <si>
    <t>Thu phân chia</t>
  </si>
  <si>
    <t>Tổng  số</t>
  </si>
  <si>
    <t>Trong đó: Phần NSĐP được hưởng</t>
  </si>
  <si>
    <t>Bổ sung vốn đầu tư để thực hiện các chương trình mục tiêu, nhiệm vụ</t>
  </si>
  <si>
    <t>Bổ sung thực hiện các chương trình mục tiêu quốc gia</t>
  </si>
  <si>
    <t>TỪ NGÂN SÁCH CẤP TRÊN CHO NGÂN SÁCH CẤP DƯỚI NĂM 2026</t>
  </si>
  <si>
    <t>CHO  TỪNG CƠ QUAN, TỔ CHỨC THEO LĨNH VỰC NĂM 2026</t>
  </si>
  <si>
    <t>Chi khoa học, công nghệ, đổi mới sáng tạo và chuyển đổi số</t>
  </si>
  <si>
    <t xml:space="preserve">    +Phí, lệ phí do cơ quan nhà nước tỉnh thu</t>
  </si>
  <si>
    <t xml:space="preserve">   +Phí, lệ phí do cơ quan nhà nước xã thu</t>
  </si>
  <si>
    <t>1.2</t>
  </si>
  <si>
    <t xml:space="preserve">Công ty TNHH MTV Lâm nghiệp Krông Bông </t>
  </si>
  <si>
    <t>1.3</t>
  </si>
  <si>
    <t>Công ty TNHH MTV Lâm nghiệp M'Đrắk</t>
  </si>
  <si>
    <t>1.4</t>
  </si>
  <si>
    <t>Công ty TNHH MTV Lâm nghiệp Ea Kar</t>
  </si>
  <si>
    <t>1.5</t>
  </si>
  <si>
    <t>Công ty TNHH MTV Lâm nghiệp Ea Wy</t>
  </si>
  <si>
    <t>1.6</t>
  </si>
  <si>
    <t>Công ty TNHH MTV Lâm nghiệp Chư Phả</t>
  </si>
  <si>
    <t>1.7</t>
  </si>
  <si>
    <t>Công ty TNHH HTV Lâm nghiệp Ea H'leo</t>
  </si>
  <si>
    <t>1.8</t>
  </si>
  <si>
    <t>Công ty TNHH MTV Lâm nghiệp Thuần Mẫn</t>
  </si>
  <si>
    <t>1.9</t>
  </si>
  <si>
    <t>Công ty TNHH MTV Lâm nghiệp Buôn Wing</t>
  </si>
  <si>
    <t>1.11</t>
  </si>
  <si>
    <t>Công ty TNHH Cao su và lâm nghiệp Phước Hòa Đắk Lắk</t>
  </si>
  <si>
    <t>1.12</t>
  </si>
  <si>
    <t>Công ty TNHH Chế biến thực phẩm và lâm nghiệp Đắk Lắk</t>
  </si>
  <si>
    <t>1.14</t>
  </si>
  <si>
    <t>Công ty TNHH MTV Cao su Phước hòa Đắk Lắk</t>
  </si>
  <si>
    <t>1.15</t>
  </si>
  <si>
    <t>Công ty TNHH MTV Cao su Ea H'Leo</t>
  </si>
  <si>
    <t>1.16</t>
  </si>
  <si>
    <t>Công ty TNHH MTV Cao su Krông Búk</t>
  </si>
  <si>
    <t>1.17</t>
  </si>
  <si>
    <t>Công ty cổ phần KD Green Farm</t>
  </si>
  <si>
    <t>Công ty Cổ phần TCGroup Toàn cầu</t>
  </si>
  <si>
    <t>Công ty Cổ phần TCBITECH Toàn cầu</t>
  </si>
  <si>
    <t>Sở Tư pháp</t>
  </si>
  <si>
    <t>Thanh tra tỉnh</t>
  </si>
  <si>
    <t>Sở Xây dựng</t>
  </si>
  <si>
    <t xml:space="preserve">Trong đó chi thực hiện chương trình CCHC </t>
  </si>
  <si>
    <t>Liên hiệp các tổ chức hữu nghị</t>
  </si>
  <si>
    <t>Liên minh Hợp tác xã</t>
  </si>
  <si>
    <t>Hội Luật gia tỉnh</t>
  </si>
  <si>
    <t>Hội Cựu chiến binh tỉnh</t>
  </si>
  <si>
    <t>Hội Chữ thập đỏ tỉnh</t>
  </si>
  <si>
    <t>Hội Đông y</t>
  </si>
  <si>
    <t>Liên hiệp các Hội khoa học kỹ thuật tỉnh</t>
  </si>
  <si>
    <t>Hội cựu TNXP tỉnh Đắk Lắk</t>
  </si>
  <si>
    <t>Hội Liên hiệp phụ nữ tỉnh</t>
  </si>
  <si>
    <t>Tỉnh đoàn Thanh niên</t>
  </si>
  <si>
    <t>Hội Văn học nghệ thuật</t>
  </si>
  <si>
    <t>Hội Nông dân</t>
  </si>
  <si>
    <t>Hội người cao tuổi</t>
  </si>
  <si>
    <t>Hội Nhà báo</t>
  </si>
  <si>
    <t>Hội Khuyến học</t>
  </si>
  <si>
    <t>Văn phòng UBMTTQ Việt Nam tỉnh</t>
  </si>
  <si>
    <t>Văn phòng Đoàn ĐBQH&amp;HĐND tỉnh</t>
  </si>
  <si>
    <t>Văn phòng UBND tỉnh</t>
  </si>
  <si>
    <t xml:space="preserve">Ban An toàn giao thông </t>
  </si>
  <si>
    <t>Ban quản lý các Khu công nghiệp tỉnh</t>
  </si>
  <si>
    <t>Ban Quản lý khu kinh tế Phú Yên</t>
  </si>
  <si>
    <t>Ban Quản lý Khu nông nghiệp ứng dụng công nghệ cao Phú Yên</t>
  </si>
  <si>
    <t>Trung tâm phát triển quỹ đất tỉnh</t>
  </si>
  <si>
    <t xml:space="preserve">Ban Quản lý dự án đầu tư xây dựng công trình Giao thông và Nông nghiệp phát triển nông thôn tỉnh </t>
  </si>
  <si>
    <t>Ban Quản lý dự án đầu tư xây dựng công trình dân dụng và công nghiệp tỉnh</t>
  </si>
  <si>
    <t>Ban Quản lý các dự án đầu tư xây dựng khu vực phía Đông tỉnh</t>
  </si>
  <si>
    <t>Viện Kiểm sát nhân dân</t>
  </si>
  <si>
    <t xml:space="preserve">Tòa án nhân dân </t>
  </si>
  <si>
    <t>Thống kê Đắk Lắk</t>
  </si>
  <si>
    <t>Trường Cao đẳng nghề Phú Yên</t>
  </si>
  <si>
    <t>Chi khác ngân sách</t>
  </si>
  <si>
    <t xml:space="preserve">BQL rừng đặc dụng Nam Ka </t>
  </si>
  <si>
    <t>BQL rừng PHĐN Krông Năng</t>
  </si>
  <si>
    <t>BQL Khu BTTN Ea Sô</t>
  </si>
  <si>
    <t>BQL rừng phòng hộ Lắk</t>
  </si>
  <si>
    <t>2.440</t>
  </si>
  <si>
    <t>Kinh phí hỗ trợ địa phương sản xuất đất trồng lúa</t>
  </si>
  <si>
    <t>Trường Chính trị tỉnh</t>
  </si>
  <si>
    <t>Công ty TNHH lâm nghiệp Buôn Ja Wầm</t>
  </si>
  <si>
    <t>1.1</t>
  </si>
  <si>
    <t>1.10</t>
  </si>
  <si>
    <t>1.13</t>
  </si>
  <si>
    <t>Thu chuyển nguồn tăng thu, tiết kiệm chi</t>
  </si>
  <si>
    <t>Chi đầu tư từ nguồn tăng thu, tiết kiệm chi (chuyển nguồn)</t>
  </si>
  <si>
    <t>MỘT SỐ LĨNH VỰC CHI CHƯA PHÂN BỔ CHI TIẾT</t>
  </si>
  <si>
    <t>THU NỘI ĐỊA KHÔNG BAO GỒM TIỀN SDĐ, XSKT</t>
  </si>
  <si>
    <t>Chi trả nợ lãi các khoản do chính quyền địa phương vay</t>
  </si>
  <si>
    <t>BỘI CHI NGÂN SÁCH ĐỊA PHƯƠNG</t>
  </si>
  <si>
    <t>Chi đầu tư từ nguồn bội chi ngân sách địa phương</t>
  </si>
  <si>
    <t>Chi đầu tư từ nguồn thu xổ số kiến thiết</t>
  </si>
  <si>
    <t>Chi đầu tư xây dựng cơ bản vốn tập trung trong nước</t>
  </si>
  <si>
    <t>CHI CÂN ĐỐI NGÂN SÁCH ĐỊA PHƯƠNG</t>
  </si>
  <si>
    <t>CHI CÁC CHƯƠNG TRÌNH MỤC TIÊU TỪ NGUỒN TRUNG ƯƠNG BỔ SUNG CÓ MỤC TIÊU</t>
  </si>
  <si>
    <t>Chi đầu tư để thực hiện các chương trình mục tiêu nhiệm vụ</t>
  </si>
  <si>
    <t>Chi các chương trình mục tiêu quốc gia</t>
  </si>
  <si>
    <t>Chi các chương trình mục tiêu, nhiệm vụ</t>
  </si>
  <si>
    <t>CHI CHUYỂN NGUỒN SANG NĂM SAU</t>
  </si>
  <si>
    <t>- Thu bổ sung có mục tiêu</t>
  </si>
  <si>
    <t>- Thu bổ sung cân đối ngân sách</t>
  </si>
  <si>
    <t>Thu chuyển nguồn cải cách tiền lương</t>
  </si>
  <si>
    <t>DỰ TOÁN BỔ SUNG CÓ MỤC TIÊU TỪ NGÂN SÁCH CẤP TỈNH</t>
  </si>
  <si>
    <t>CHO NGÂN SÁCH TỪNG XÃ NĂM 2026</t>
  </si>
  <si>
    <t>Bổ sung vốn sự nghiệp thực hiện các chế độ, chính sách, nhiệm vụ</t>
  </si>
  <si>
    <t>Bội chi ngân sách địa phương</t>
  </si>
  <si>
    <t xml:space="preserve">Ghi chú: </t>
  </si>
  <si>
    <t xml:space="preserve">                - Thu do cơ quan tổ chức, đơn vị thuộc địa phương quản lý</t>
  </si>
  <si>
    <t>(1) Bao gồm số chi đầu tư từ nguồn bội chi ngân sách địa phương</t>
  </si>
  <si>
    <t>TỔNG NGUỒN THU NGÂN SÁCH ĐỊA PHƯƠNG</t>
  </si>
  <si>
    <t>Thu ngân sách địa phương được hưởng theo phân cấp</t>
  </si>
  <si>
    <t>- Thu ngân sách địa phương hưởng 100%</t>
  </si>
  <si>
    <t>- Thu ngân sách địa phương hưởng từ các khoản thu phân chia</t>
  </si>
  <si>
    <t>Chi tạo nguồn thực hiện cải cách tiền lương</t>
  </si>
  <si>
    <t>Chi các chương trình mục tiêu từ nguồn Trung ương 
bổ sung có mục tiêu</t>
  </si>
  <si>
    <t xml:space="preserve">Tên đơn vị </t>
  </si>
  <si>
    <t xml:space="preserve">Công ty TNHH MTV Thủy nông Đồng Cam </t>
  </si>
  <si>
    <t>Thuế thu nhập doanh nghiệp</t>
  </si>
  <si>
    <t>Tỉnh hưởng</t>
  </si>
  <si>
    <t>Kinh phí thực hiện dịch vụ công ích</t>
  </si>
  <si>
    <t>Chi thuộc nhiệm vụ của ngân sách cấp xã</t>
  </si>
  <si>
    <t>Bao gồm: - Phí, lệ phí trung ương</t>
  </si>
  <si>
    <t xml:space="preserve">               - Phí, lệ phí địa phương</t>
  </si>
  <si>
    <t>Từ nguồn vay để trả nợ gốc</t>
  </si>
  <si>
    <t>Từ nguồn bội thu, tăng thu, tiết kiệm chi, kết dư ngân sách cấp tỉnh</t>
  </si>
  <si>
    <t>(Kèm theo Quyết định số                          /QĐ-UBND ngày               /        /2026 của Ủy ban nhân dân tỉnh)</t>
  </si>
  <si>
    <t>(Dự toán đã được Hội đồng nhân dân quyết định)</t>
  </si>
  <si>
    <t>DỰ TOÁN CHI THƯỜNG XUYÊN NĂM 2026</t>
  </si>
  <si>
    <t>Phụ lục I (Biểu số 46/CK-NSNN)</t>
  </si>
  <si>
    <t>Phụ lục II (Biểu số 47/CK-NSNN)</t>
  </si>
  <si>
    <t>DỰ TOÁN</t>
  </si>
  <si>
    <t>NỘI DUNG</t>
  </si>
  <si>
    <t>TỔNG THU NSNN</t>
  </si>
  <si>
    <t>THU NSĐP</t>
  </si>
  <si>
    <t>CHIA RA</t>
  </si>
  <si>
    <t>NGÂN SÁCH ĐỊA PHƯƠNG</t>
  </si>
  <si>
    <t>PHỤ LỤC XI (Biểu số 56/CK-NSNN)</t>
  </si>
  <si>
    <t>TỶ LỆ PHẦN TRĂM (%) CÁC KHOẢN THU PHÂN CHIA</t>
  </si>
  <si>
    <t>(Dự toán được Hội đồng nhân dân quyết định)</t>
  </si>
  <si>
    <t>Đơn vị: %</t>
  </si>
  <si>
    <t>Thuế BVMT</t>
  </si>
  <si>
    <t>Xã hưởng</t>
  </si>
  <si>
    <t>TW hưởng</t>
  </si>
  <si>
    <t>Đơn vị</t>
  </si>
  <si>
    <r>
      <t xml:space="preserve">Thu tiền khai thác khoáng sản, tài nguyên nước do cơ quan </t>
    </r>
    <r>
      <rPr>
        <b/>
        <sz val="10"/>
        <color rgb="FFFF0000"/>
        <rFont val="Times New Roman"/>
        <family val="1"/>
      </rPr>
      <t>Trung ương cấp phép</t>
    </r>
  </si>
  <si>
    <t>Tiền sử dụng đất (trừ tiền sdđ gắn với tài sản trên đất do cơ quan, tổ chức, đơn vị thuộc trung ương quản lý quy định tại điểm h khoản 1 Điều 36 của Luật số 89/2025/QH15)</t>
  </si>
  <si>
    <t>Do cấp tỉnh đầu tư cơ sở hạ tầng tạo quỹ đất</t>
  </si>
  <si>
    <t>Dự án bắt đầu thực hiện đầu tư từ năm 2026</t>
  </si>
  <si>
    <t>Do cấp xã đầu tư cơ sở hạ tầng tạo quỹ đất; các trường hợp khác do cấp xã trực tiếp quản lý theo quy định</t>
  </si>
  <si>
    <t>Các trường hợp khác do cấp tỉnh trực tiếp quản lý theo quy định</t>
  </si>
  <si>
    <t>Thuế giá trị gia tăng (*)</t>
  </si>
  <si>
    <t>DỰ TOÁN CHI NGÂN SÁCH CẤP TỈNH THEO LĨNH VỰC NĂM 2026</t>
  </si>
  <si>
    <t>TỔNG CHI NGÂN SÁCH ĐỊA PHƯƠNG (1)</t>
  </si>
  <si>
    <t>CHI BỔ SUNG CÂN ĐỐI CHO NGÂN SÁCH CẤP XÃ</t>
  </si>
  <si>
    <t xml:space="preserve">CHI NGÂN SÁCH CẤP TỈNH </t>
  </si>
  <si>
    <t xml:space="preserve">Chi trả nợ lãi các khoản do chính quyền địa phương vay </t>
  </si>
  <si>
    <t>Chi tạo nguồn, điều chỉnh tiền lương</t>
  </si>
  <si>
    <t>CHI TỪ NGUỒN TRUNG ƯƠNG BỔ SUNG CÓ MỤC TIÊU</t>
  </si>
  <si>
    <t>Chi đầu tư để thực hiện các chương trình MTNV</t>
  </si>
  <si>
    <t xml:space="preserve">CHI CHUYỂN NGUỒN SANG NĂM SAU </t>
  </si>
  <si>
    <t xml:space="preserve">(1) Đã loại trừ chi bổ sung có mục tiêu cho ngân sách cấp xã từ nguồn ngân sách tỉnh và từ nguồn ngân sách trung ương bổ sung có mục tiêu </t>
  </si>
  <si>
    <t>Phụ lục V (Biểu số 50/CK-NSNN)</t>
  </si>
  <si>
    <t>Chi đảm bảo xã hội</t>
  </si>
  <si>
    <t>Phụ lục IX (Biểu số 54/CK-NSNN)</t>
  </si>
  <si>
    <t>Phụ lục III (Biểu số 48/CK-NSNN)</t>
  </si>
  <si>
    <t>Phụ lục IV (Biểu số 49/CK-NSNN)</t>
  </si>
  <si>
    <t>Phụ lục X (Biểu số 55/CK-NSNN)</t>
  </si>
  <si>
    <t>TÊN ĐƠN VỊ</t>
  </si>
  <si>
    <t>CHI ĐẦU TƯ PHÁT TRIỂN  (KHÔNG KỂ CHƯƠNG TRÌNH MỤC TIÊU QUỐC GIA)</t>
  </si>
  <si>
    <t>CHI THƯỜNG XUYÊN (KHÔNG KỂ CHƯƠNG TRÌNH MỤC TIÊU QUỐC GIA)</t>
  </si>
  <si>
    <t>CHI TRẢ NỢ LÃI CÁC KHOẢN DO CHÍNH QUYỀN ĐỊA PHƯƠNG VAY</t>
  </si>
  <si>
    <t>CHI BỔ SUNG QUỸ DỰ TRỮ TÀI CHÍNH</t>
  </si>
  <si>
    <t>CHI DỰ PHÒNG NGÂN SÁCH</t>
  </si>
  <si>
    <t>CHI TẠO NGUỒN, ĐIỀU CHỈNH TIỀN LƯƠNG</t>
  </si>
  <si>
    <t>CHI CHƯƠNG TRÌNH MTQG</t>
  </si>
  <si>
    <t>CHI CHUYỂN NGUỒN SANG NGÂN SÁCH NĂM SAU</t>
  </si>
  <si>
    <t>TỔNG SỔ</t>
  </si>
  <si>
    <t>CHI ĐẨU TƯ PHÁT TRIỂN</t>
  </si>
  <si>
    <t>CÁC CƠ QUAN, TỔ CHỨC</t>
  </si>
  <si>
    <t>Sở Văn hóa, Thể thao và Du lịch</t>
  </si>
  <si>
    <t>Ban QLDA ĐTXD CT DD&amp;CN tỉnh</t>
  </si>
  <si>
    <t>Ban QLDA ĐTXDCT GT&amp;NNPTNT tỉnh</t>
  </si>
  <si>
    <t>Đo đạc, đăng ký quản lý đất đai (10%)</t>
  </si>
  <si>
    <t>Phụ lục VI (Biểu số 51/CK-NSNN)</t>
  </si>
  <si>
    <t>TRONG ĐÓ:</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</si>
  <si>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</si>
  <si>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</si>
  <si>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</si>
  <si>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</si>
  <si>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</si>
  <si>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</si>
  <si>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</si>
  <si>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</si>
  <si>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TRONG ĐÓ</t>
  </si>
  <si>
    <t>CHI HOẠT ĐỘNG CỦA CƠ QUAN QUẢN LÝ NHÀ NƯỚC, ĐẢNG, ĐOÀN THỂ</t>
  </si>
  <si>
    <t>CHI BẢO ĐẢM XÃ HỘI</t>
  </si>
  <si>
    <t>CHI ĐẦU TƯ KHÁC</t>
  </si>
  <si>
    <t>CHI GIAO THÔNG</t>
  </si>
  <si>
    <t>CHI NÔNG NGHIỆP, LÂM NGHIỆP, THỦY LỢI, THỦY SẢN</t>
  </si>
  <si>
    <t>Biểu 4</t>
  </si>
  <si>
    <t>Biểu 5</t>
  </si>
  <si>
    <t>Biểu 6</t>
  </si>
  <si>
    <t>Ban QLDA ĐTXD Ea Kar</t>
  </si>
  <si>
    <t>Ban QLDA ĐTXD Buôn Hồ</t>
  </si>
  <si>
    <t>Ban QLDA ĐTXD Buôn Ma Thuột</t>
  </si>
  <si>
    <t>Ban Quản lý các dự án ĐTXD KV phía Đông tỉnh Đắk Lắk</t>
  </si>
  <si>
    <t>Ban QLDA ĐTXD Tuy An</t>
  </si>
  <si>
    <t>Ban QLDA ĐTXD Tuy Hòa</t>
  </si>
  <si>
    <t>Ban quản lý Khu kinh tế Phú Yên</t>
  </si>
  <si>
    <t>Ban quản lý khu nông nghiệp ứng dụng công nghệ cao</t>
  </si>
  <si>
    <t>Sở Y Tế</t>
  </si>
  <si>
    <t>Chi cục Kiểm lâm tỉnh Đắk Lắk</t>
  </si>
  <si>
    <t>Chi cục Thủy sản</t>
  </si>
  <si>
    <t>Trung tâm bảo tồn Voi, cứu hộ động vật và quản lý bảo vệ rừng</t>
  </si>
  <si>
    <t>Ban Quản lý khu bảo tồn thiên nhiên Ea Sô</t>
  </si>
  <si>
    <t>UBND phường Ea Kao</t>
  </si>
  <si>
    <t>UBND Phường Tân Lập</t>
  </si>
  <si>
    <t>Ban quản lý xã Ea Kiết</t>
  </si>
  <si>
    <t>Ban quản lý xã Dur Kmăl</t>
  </si>
  <si>
    <t>Ban quản lý 
xã Ea Ô</t>
  </si>
  <si>
    <t>Ban Quản lý xã Ea Păl</t>
  </si>
  <si>
    <t>Ban quản lý xã Ea Ning</t>
  </si>
  <si>
    <t>Ban quản lý xã Ea Ktur</t>
  </si>
  <si>
    <t>UBND xã Pơng Drang</t>
  </si>
  <si>
    <t>UBND xã Phú Xuân</t>
  </si>
  <si>
    <t>UBND xã Ea Kar</t>
  </si>
  <si>
    <t>MỘT SỐ NỘI DUNG KHÁC</t>
  </si>
  <si>
    <t>Phân bổ sau</t>
  </si>
  <si>
    <t>Phần không giao thực hiện dự án</t>
  </si>
  <si>
    <t>Danh mục dự án</t>
  </si>
  <si>
    <t>Địa điểm xây dựng</t>
  </si>
  <si>
    <t>Năng lực thiết kế</t>
  </si>
  <si>
    <t>Thời gian khởi công - hoàn thành</t>
  </si>
  <si>
    <t>Quyết định đầu tư</t>
  </si>
  <si>
    <t>Giá trị khối lượng thực hiện từ khởi công đến 31/12/2024</t>
  </si>
  <si>
    <t>Lũy kế vốn đã bố trí đến 31/12/2025</t>
  </si>
  <si>
    <t>Kế hoạch vốn năm 2026</t>
  </si>
  <si>
    <t>Số Quyết định, ngày, tháng, năm ban hành</t>
  </si>
  <si>
    <t>Tổng mức đầu tư được duyệt</t>
  </si>
  <si>
    <t>Tổng số (tất cả các nguồn vốn)</t>
  </si>
  <si>
    <t>Chia theo nguồn vốn</t>
  </si>
  <si>
    <t>Ngoài nước</t>
  </si>
  <si>
    <t>Ngân sách trung ương</t>
  </si>
  <si>
    <t>Ngân sách tỉnh</t>
  </si>
  <si>
    <t>Vốn khác</t>
  </si>
  <si>
    <t>kcm</t>
  </si>
  <si>
    <t>a</t>
  </si>
  <si>
    <t>Dự án chuyển tiếp từ giai đoạn 5 năm 2016-2020 sang giai đoạn 5 năm 2026-2030</t>
  </si>
  <si>
    <t>Đường giao thông vào Trung tâm điều dưỡng người có công tỉnh Đắk Lắk</t>
  </si>
  <si>
    <t>TX. Buôn Hồ</t>
  </si>
  <si>
    <t>744/QĐ-UBND, 08/4/2020</t>
  </si>
  <si>
    <t>Xây dựng nhà làm việc của Sở Nông nghiệp và Phát triển nông thôn</t>
  </si>
  <si>
    <t>TP. BMT</t>
  </si>
  <si>
    <t>2066/QĐ-UBND, ngày 15/9/2022</t>
  </si>
  <si>
    <t xml:space="preserve">Trụ sở làm việc chi nhánh văn phòng Đăng ký đất đai huyện Buôn Đôn </t>
  </si>
  <si>
    <t>Kr. Búk</t>
  </si>
  <si>
    <t>2364/QĐ-UBND, ngày 10/11/2023</t>
  </si>
  <si>
    <t xml:space="preserve">Trụ sở làm việc liên hiệp các hội khoa học và kỹ thuật tỉnh Đắk Lắk: </t>
  </si>
  <si>
    <t>2734/QĐ-UBND, ngày 21/12/2023</t>
  </si>
  <si>
    <t>Trụ sở làm việc chi nhánh văn phòng Đăng ký đất đai huyện Ea Kar</t>
  </si>
  <si>
    <t>665/QĐ-UBND, ngày 28/02/2024</t>
  </si>
  <si>
    <t>Nâng cấp Khoa ung bướu thành Trung tâm Ung bướu thuộc Bệnh viện đa khoa vùng Tây Nguyên</t>
  </si>
  <si>
    <t>799b/QĐ-UBND ngy 31/3/2022</t>
  </si>
  <si>
    <t>Bệnh viện đa khoa thị xã Buôn Hồ</t>
  </si>
  <si>
    <t>2882/QĐ-UBND ngày 21/12/2022; 01903/QĐ-UBND ngày 05/11/2025</t>
  </si>
  <si>
    <t>Xây dựng cơ sở hạ tầng khu vực trung tâm điểm du lịch hồ Lắk</t>
  </si>
  <si>
    <t>Cư M'Gar</t>
  </si>
  <si>
    <t>08/NQ-HĐND ngày 19/3/2021</t>
  </si>
  <si>
    <t>Trung tâm Hỗ trợ Phát triển Giáo dục hòa nhập Trẻ khuyết tật tỉnh Đắk Lắk; Hạng mục: Nhà lớp học, thư viện, các phòng chức năng và nhà lớp học bộ môn</t>
  </si>
  <si>
    <t>2833/QĐ-UBND, ngày 28/12/2023</t>
  </si>
  <si>
    <t>Trường Trung cấp tỉnh Đắk Lắk. Hạng mục: Nhà thực hành; nhà đa chức năng và hạ tầng kỹ thuật</t>
  </si>
  <si>
    <t>263/QĐ-UBND, ngày 25/01/2024</t>
  </si>
  <si>
    <t>Đường giao thông trục chính trung tâm N6 huyện Krông Búk</t>
  </si>
  <si>
    <t>2942/QĐ-UBND, 31/10/2018; 13/QĐ-UBND 05/01/2021; 986/QĐ-UBND, ngày 23/5/2023</t>
  </si>
  <si>
    <t>Trung tâm Kỹ thuật Phát thanh và Truyền hình, thuộc Đài Phát thanh và Truyền hình tỉnh Đắk Lắk</t>
  </si>
  <si>
    <t>2014/QĐ-UBND 11/8/2010</t>
  </si>
  <si>
    <t>Nhà máy xử lý nước rỉ rác cho Khu chôn lấp chất thải rắn sinh hoạt Hòa Phú, thành phố Buôn Ma Thuột</t>
  </si>
  <si>
    <t>1853/QĐ-UBND ngày 18/8/2022</t>
  </si>
  <si>
    <t>Hệ thống quan trắc nước thải tự động Khu công nghiệp Hòa Phú</t>
  </si>
  <si>
    <t>1235/QĐ-UBND ngày 06/6/2025</t>
  </si>
  <si>
    <t xml:space="preserve">Hệ thống cấp nước sạch khu công nghiệp Hòa Phú, xã Hòa Phú </t>
  </si>
  <si>
    <t>3179/QĐ-UBND, 30/10/2019</t>
  </si>
  <si>
    <t>Đường giao thông phía tây Quốc lộ 14 (đoạn từ Quốc lộ 14 thuộc phường Đạt Hiếu đến suối A Jun, phường Thống Nhất), thị xã Buôn Hồ - giai đoạn 1</t>
  </si>
  <si>
    <t>3864/QĐ-UBND ngày 31/12/2021</t>
  </si>
  <si>
    <t>San nền, đền bù và đầu tư một số trục đường (CN2, CN3, CN4 nối dài và CN12) - Khu công nghiệp Hòa Phú</t>
  </si>
  <si>
    <t>1088/QĐ-UBND ngày 13/6/2023</t>
  </si>
  <si>
    <t>Nhà máy xử lý nước thải tập trung Khu công nghiệp Hòa Phú (giai đoạn 2)</t>
  </si>
  <si>
    <t xml:space="preserve"> 761/QĐ
UBND, ngày 
31/3/2025</t>
  </si>
  <si>
    <t>Hồ thủy lợi Ea Tam, thành phố Buôn Ma Thuột</t>
  </si>
  <si>
    <t>2729/QĐ-UBND, 29/9/2017; 1653/QĐ-UBND, 28/6/2019; 1674/QĐ-UBND, ngày 07/7/2021</t>
  </si>
  <si>
    <t>Đường Nguyễn Đình Chiểu nối dài, thành phố Buôn Ma Thuột</t>
  </si>
  <si>
    <t>3341/QĐ-UBND ngày 30/11/2021</t>
  </si>
  <si>
    <t>Dự án khu đô thị sinh thái văn hóa, du lịch dân tộc tỉnh Đắk Lắk: Hạng mục San lấp, bồi thường giải phóng mặt bằng</t>
  </si>
  <si>
    <t>05/QĐ
UBND, ngày 
03/01/2025</t>
  </si>
  <si>
    <t>Đường Tôn Đức Thắng (đoạn từ Nguyễn Đình Chiểu đến đường Trần Khánh Dư và đoạn từ Phan Trọng Tuệ đến đường Lê Quý Đôn), thành phố Buôn Ma Thuột</t>
  </si>
  <si>
    <t>3852/QĐ-UBND, ngày 31/12/2021; 1552/QĐ-UBND, ngày 24/5/2024</t>
  </si>
  <si>
    <t>b</t>
  </si>
  <si>
    <t>Dự án khởi công mới trong giai đoạn 5 năm 2026-2030</t>
  </si>
  <si>
    <t>Dự án Hệ thống thoát nước và xử lý nước thải đô thị thị xã Buôn Hồ, tỉnh Đắk Lắk giai đoạn 1</t>
  </si>
  <si>
    <t>Dự án chuyển tiếp từ giai đoạn 5 năm 2021 - 2025 sang giai đoạn 5 năm 2026 - 2030</t>
  </si>
  <si>
    <t>Tiểu dự án nâng cấp, xây dựng hệ thống thủy lợi phục vụ nước tưới cho cây trồng cạn tỉnh Đắk Lắk, dự án Nâng cao hiệu quả sử dụng nước cho các tỉnh bị ảnh hưởng bởi hạn hán</t>
  </si>
  <si>
    <t>Lắk-Cứ Kuin</t>
  </si>
  <si>
    <t>06/QĐ-UBND ngày 02/01/2019;770/QĐ-UBND ngày 08/4/2019</t>
  </si>
  <si>
    <t>Đường giao thông liên huyện Ea H'leo - Ea Súp</t>
  </si>
  <si>
    <t>3662/QĐ-UBND ngày 10/12/2019</t>
  </si>
  <si>
    <t>Dự án ổn định dân di cư tự do thôn Ea Rớt, xã Cư Pui, huyện Krông Bông</t>
  </si>
  <si>
    <t>1698/QĐ-UBND, ngày 9/7/2021</t>
  </si>
  <si>
    <t>Đường giao thông từ xã Bình Thuận, thị xã Buôn Hồ đi Km111+950 quốc lộ 26, xã Ea Phê, huyện Krông Pắc</t>
  </si>
  <si>
    <t>3482/QĐ-UBND ngày 13/12/2021</t>
  </si>
  <si>
    <t>Đường liên huyện Ea H'leo - Krông Năng (Đoạn từ xã Dliê Yang, xã Ea Hiao, huyện Ea H'leo đi xã Ea Tân huyện Krông Năng)</t>
  </si>
  <si>
    <t>1173/QĐ-UBND, ngày 23/5/2022</t>
  </si>
  <si>
    <t>Nâng cấp, mở rộng đường giao thông vào khu du lịch cụm thác Dray Sáp Thượng và Dray Nur, xã Dray Sáp, huyện Krông Ana</t>
  </si>
  <si>
    <t>Đường giao thông liên huyện Cư M'gar - thị xã Buôn Hồ</t>
  </si>
  <si>
    <t>218/QĐ-UBND, ngày 13/02/2023</t>
  </si>
  <si>
    <t>Dự án di dân khẩn cấp vùng lũ ống, lũ quét, sạt lở đất cụm dân cư thôn 4, thôn 7, thôn 8, thôn 9, thôn 10 và thôn 12 xã Ya Tờ Mốt, huyện Ea Súp</t>
  </si>
  <si>
    <t>113/QĐ-UBND, 18/01/2021</t>
  </si>
  <si>
    <t>Dự án Cải tạo, nâng cấp tỉnh lộ 1 đoạn từ cầu Buôn Ky, thành phố Buôn Ma Thuột đến Km 49+00</t>
  </si>
  <si>
    <t>790/QĐ-UBND, 30/3/2022</t>
  </si>
  <si>
    <t>Dự án sắp xếp ổn định dân di cư tự do cho đồng bào Mông, xã Ea Dăh, huyện Krông Năng, tỉnh Đắk Lắk</t>
  </si>
  <si>
    <t>3113/QĐ-UBND ngày 10/11/2021</t>
  </si>
  <si>
    <t>Xây dựng hồ chứa nước Yên Ngựa</t>
  </si>
  <si>
    <t xml:space="preserve">800/QĐ-UBND, ngày 03/4/2025 </t>
  </si>
  <si>
    <t>Dự án kè chống sạt lở bờ sông Krông Pách và xây dựng đê bao ngăn lũ đoạn qua xã Vụ Bổn, huyện Krông Pắc</t>
  </si>
  <si>
    <t>3320/QĐ-UBND, ngày 25/11/2021</t>
  </si>
  <si>
    <t>Dự án bố trí ổn định dân di cư tự do tại xã Vụ Bổn, huyện Krông Pắc, tỉnh Đắk Lắk</t>
  </si>
  <si>
    <t>3226/QĐ-UBND ngày 18/11/2021</t>
  </si>
  <si>
    <t>1</t>
  </si>
  <si>
    <t>Dự án Xây dựng cơ sở hạ tầng thích ứng với biến đổi khí hậu cho đồng bào dân tộc thiểu số (CRIEM) - Dự án thành phần tỉnh Phú Yên</t>
  </si>
  <si>
    <t>33/QĐ-TTg ngày 08/01/2021</t>
  </si>
  <si>
    <t>2</t>
  </si>
  <si>
    <t>Cấp bách kè biển xóm Rớ và khu vực sạt lở xã An Phú,
thành phố Tuy Hoà, tỉnh Phú Yên</t>
  </si>
  <si>
    <t xml:space="preserve">647/QĐ-UBND ngày 12/5/2021; 995/QĐ-UBND ngày 04/8/2023 </t>
  </si>
  <si>
    <t>3</t>
  </si>
  <si>
    <t>Trường THPT Trần Bình Trọng, huyện Phú Hòa</t>
  </si>
  <si>
    <t xml:space="preserve"> số 40/NQ-HĐND ngày 15/10/2021 của HĐND tỉnh</t>
  </si>
  <si>
    <t>4</t>
  </si>
  <si>
    <t>Đầu tư cơ sở vật chất Trường trung học phổ thông Trần Phú</t>
  </si>
  <si>
    <t>số 67/NQ-HĐND ngày 09/12/2022</t>
  </si>
  <si>
    <t>5</t>
  </si>
  <si>
    <t>Kè chống xói lở bờ tả sông Bàn Thạch đoạn từ Phú Đa đến cầu Bàn Thạch, thị xã Đông Hòa</t>
  </si>
  <si>
    <t>2231/QĐ-UBND, 31/12/2020; 1679/QĐ-UBND 13/12/2023</t>
  </si>
  <si>
    <t>6</t>
  </si>
  <si>
    <t xml:space="preserve">Kè chống sạt lở bờ sông Ba khu vực thị trấn Củng Sơn, huyện Sơn Hòa, khu vực thôn Phú Sen, huyện Phú Hòa và khu vực phường 6, thành phố Tuy Hòa, tỉnh Phú Yên </t>
  </si>
  <si>
    <t>Nghị quyết số 17/NQ-HĐND, ngày 22/6/2022</t>
  </si>
  <si>
    <t>7</t>
  </si>
  <si>
    <t>Đầu tư cơ sở vật chất Trường trung học phổ thông Lê Thành Phương</t>
  </si>
  <si>
    <t>1630/QĐ-UBND ngày 04/12/2023; 1147/QĐ-UBND ngày 28/06/2025</t>
  </si>
  <si>
    <t>8</t>
  </si>
  <si>
    <t>Trường THPT Nguyễn Trường Tộ</t>
  </si>
  <si>
    <t>số 70/NQ-HĐND ngày 09/12/2022</t>
  </si>
  <si>
    <t>9</t>
  </si>
  <si>
    <t>Nâng cấp, cải tạo, sửa chữa một số hạng mục Trường trung học phổ thông Nguyễn Huệ</t>
  </si>
  <si>
    <t>số 69/NQ-HĐND ngày 09/12/2022</t>
  </si>
  <si>
    <t>10</t>
  </si>
  <si>
    <t>Trường THCS và THPT Võ Thị Sáu, huyện Tuy An</t>
  </si>
  <si>
    <t>2613/QĐ-UBND ngày 31/10/2016</t>
  </si>
  <si>
    <t>11</t>
  </si>
  <si>
    <t>Sửa chữa, nâng cấp Trung tâm chuyên khoa Da Liễu tỉnh Phú Yên</t>
  </si>
  <si>
    <t>2505/QĐ-UBND ngày 21/10/2016</t>
  </si>
  <si>
    <t>12</t>
  </si>
  <si>
    <t>Đầu tư cơ sở hạ tầng khu dân cư phía Đông đường Hùng Vương (đoạn từ đường Trần Hào đến đường N7b) thành phố Tuy Hòa</t>
  </si>
  <si>
    <t xml:space="preserve">165/NQ-HĐND ngày 12/7/2019; 882/QĐ-UBND ngày 12/7/2023 </t>
  </si>
  <si>
    <t>13</t>
  </si>
  <si>
    <t>Đường Nguyễn Văn Huyên giai đoạn 3 (đoạn từ đường Trần Hào đến đường số 14 và một số đoạn nối từ đường Hùng Vương - đường Nguyễn Văn Huyên)</t>
  </si>
  <si>
    <t>1945/QĐ-UBND ngày 11/10/2018</t>
  </si>
  <si>
    <t>14</t>
  </si>
  <si>
    <t>Nhà lưu niệm Luật sư Nguyễn Hữu Thọ</t>
  </si>
  <si>
    <t>18/QĐ-SKHĐT ngày 14/02/2020; 1760/QĐ-UBND ngày 19/12/2024</t>
  </si>
  <si>
    <t>15</t>
  </si>
  <si>
    <t>Cải tạo, sửa chữa, nâng cấp Nghĩa trang liệt sĩ tỉnh Phú Yên</t>
  </si>
  <si>
    <t xml:space="preserve"> 1466/QĐ-UBND ngày 20/10/2021; 863/QĐ-UBND ngày 22/7/2022</t>
  </si>
  <si>
    <t>16</t>
  </si>
  <si>
    <t>Hồ điều hoà Hồ Sơn và hạ tầng xung quanh</t>
  </si>
  <si>
    <t>563/QĐ-UBND ngày 16/4/2019</t>
  </si>
  <si>
    <t>17</t>
  </si>
  <si>
    <t>Trường THPT Nguyễn Công Trứ, thị xã Đông Hòa</t>
  </si>
  <si>
    <t>2590/QĐ-UBND ngày 28/10/2016</t>
  </si>
  <si>
    <t>18</t>
  </si>
  <si>
    <t>Trường THPT Nguyễn Thị Minh Khai, huyện Tây Hòa</t>
  </si>
  <si>
    <t>2507/QĐ-UBND ngày 21/10/2016; 19/NQ-HĐND, ngày 11/8/2021</t>
  </si>
  <si>
    <t>19</t>
  </si>
  <si>
    <t>Kè chống xói lở ven bờ biển khu vực Xóm Rớ, phường Phú Đông, thành phố Tuy Hòa (giai đoạn 2)</t>
  </si>
  <si>
    <t>2152/QĐ-UBND ngày 30/10/2015; 1678/QĐ-UBND 13/12/2023</t>
  </si>
  <si>
    <t>20</t>
  </si>
  <si>
    <t>Trường THPT chuyên Lương Văn Chánh</t>
  </si>
  <si>
    <t>2062/QĐ-UBND ngày 30/10/2018</t>
  </si>
  <si>
    <t>21</t>
  </si>
  <si>
    <t>Sửa chữa, nâng cấp hồ chứa nước Xuân Bình, Suối Vực</t>
  </si>
  <si>
    <t>Nghị quyết số 16/NQ-HDND, ngày 22/6/2022</t>
  </si>
  <si>
    <t>22</t>
  </si>
  <si>
    <t>Kè chống xói lở Đầm Cù Mông (giai đoạn 2), thị xã Sông Cầu, tỉnh Phú Yên</t>
  </si>
  <si>
    <t>22/NQ-HDND ngày 11/8/2021; 28/NQ-HĐND ngày 11/7/2024</t>
  </si>
  <si>
    <t>23</t>
  </si>
  <si>
    <t>Cải tạo, sửa chữa Nhà văn hóa diên hồng</t>
  </si>
  <si>
    <t>02/QĐ-SKHĐT ngày 10/01/2025</t>
  </si>
  <si>
    <t>24</t>
  </si>
  <si>
    <t>Cải tạo, sửa chữa Trụ sở làm việc Văn phòng Đoàn Đại biểu Quốc hội và Hội đồng nhân dân tỉnh</t>
  </si>
  <si>
    <t>số 39/NQ-HĐND ngày 16/9/2022 của HĐND tỉnh</t>
  </si>
  <si>
    <t>25</t>
  </si>
  <si>
    <t>Đầu tư cơ sở hạ tầng các khu đất ký hiệu CC1 và CC3 phía đông đường Hùng Vương, xã Bình Kiến, thành phố Tuy Hòa, tỉnh Phú Yên</t>
  </si>
  <si>
    <t>37/NQ-HĐND ngày 18/10/2023</t>
  </si>
  <si>
    <t>26</t>
  </si>
  <si>
    <t>Dự án Tôn tạo cảnh quan di tích đền thờ Lương Văn Chánh</t>
  </si>
  <si>
    <t>259/NQ-HDND ngày 10/7/2020; 19/NQ-HĐND ngày 22/6/2022; 67/NQ-HĐND ngày 06/12/2024</t>
  </si>
  <si>
    <t>27</t>
  </si>
  <si>
    <t>Xây dựng một số đoạn kè chống xói lở bờ hữu sông Bàn Thạch kết hợp với đường giao thông, đoạn từ cầu Bàn Thạch đi cầu Bến Lớn</t>
  </si>
  <si>
    <t>25/NQ-HĐND, ngày 11/8/2021</t>
  </si>
  <si>
    <t>28</t>
  </si>
  <si>
    <t>Đầu tư hệ thống tuyến thu gom nước thải tại một số tuyến đường trên địa bàn thành phố Tuy Hòa</t>
  </si>
  <si>
    <t>1406/QĐ-UBND ngày 25/11/2022</t>
  </si>
  <si>
    <t>29</t>
  </si>
  <si>
    <t>Xử lý khẩn cấp, khắc phục sạt lở bờ biển An Mỹ - An Chấn</t>
  </si>
  <si>
    <t>885/QĐ-UBND ngày 28/6/2024</t>
  </si>
  <si>
    <t>30</t>
  </si>
  <si>
    <t>Kè chống sạt lở bờ tả sông Ba kết hợp với phát triển hạ tầng đô thị đoạn từ cầu Đà Rằng mới đến cầu Đà Rằng cũ</t>
  </si>
  <si>
    <t xml:space="preserve">2016/QĐ-UBND ngày 30/10/2018; 1401/QĐ-UBND ngày 13/8/2020; 91/QĐ-UBND 07/02/2023 </t>
  </si>
  <si>
    <t>31</t>
  </si>
  <si>
    <t>Tuyến đường bộ ven biển tỉnh Phú Yên, đoạn kết nối huyện Tuy An - thành phố Tuy Hòa (giai đoạn 1)</t>
  </si>
  <si>
    <t>815/QĐ-UBND ngày 12/6/2024; 0825/QĐ-UBND ngày 05/8/2025</t>
  </si>
  <si>
    <t>32</t>
  </si>
  <si>
    <t>Tuyến đường bộ ven biển đoạn phía Bắc cầu An Hải</t>
  </si>
  <si>
    <t>38/NQ-HDND ngày 15/10/2021; 1094/QĐ-UBND ngày 18/8/2023</t>
  </si>
  <si>
    <t>33</t>
  </si>
  <si>
    <t>Tuyến đường số 14 (đoạn từ đường Nguyễn Tất Thành dến đường Độc Lập, thành phố Tuy Hòa)</t>
  </si>
  <si>
    <t>1763/QĐ-UBND ngày 30/10/2019</t>
  </si>
  <si>
    <t>34</t>
  </si>
  <si>
    <t>Tuyến đường tránh lũ, cứu hộ, cứu nạn nối các huyện, thành phố: Tây Hòa, Phú Hòa, thành phố Tuy Hòa và Tuy An (giai đoạn 2)</t>
  </si>
  <si>
    <t>1324/QĐ-UBND ngày 29/7/2020; 1786/QĐ-UBND 27/12/2023</t>
  </si>
  <si>
    <t>35</t>
  </si>
  <si>
    <t>Hồ chứa nước Hậu Đức (hồ chứa nước Đồng Ngang), xã An Hiệp, huyện Tuy An</t>
  </si>
  <si>
    <t>24/NQ-HDND ngày 11/8/2021; 10/NQ-HĐND ngày 17/4/2024</t>
  </si>
  <si>
    <t>36</t>
  </si>
  <si>
    <t>Kè chống sạt lở, bồi lấp cửa Đà Diễn</t>
  </si>
  <si>
    <t>2034/QĐ-UBND ngày 26/10/2018; 1702/QĐ-UBND 18/12/2023</t>
  </si>
  <si>
    <t>37</t>
  </si>
  <si>
    <t>Dự án Công viên ven biển thành phố Tuy Hoà (đoạn từ cảng cá phường 6 đến đường Nguyễn Huệ và đoạn từ Khu resort Thuận Thảo đến Hội Nông Dân Tỉnh)</t>
  </si>
  <si>
    <t>2100/QĐ-UBND 30/10/2017; 1709/QĐ-UBND  23/10/2019; 1680/QĐ-UBND 13/12/2023</t>
  </si>
  <si>
    <t>38</t>
  </si>
  <si>
    <t>Đầu tư xây dựng Bệnh viện Sản - Nhi tỉnh Phú Yên</t>
  </si>
  <si>
    <t>191/NQ-HĐND, ngày 06/12/2019; 26/NQ-HĐND, ngày 11/8/2021</t>
  </si>
  <si>
    <t>39</t>
  </si>
  <si>
    <t>Kè chống sạt lở bờ tả sông Ba kết hợp phát triển hạ tầng đô thị đoạn qua thôn Vĩnh Phú, xã Hòa An, huyện Phú Hòa, tỉnh Phú Yên</t>
  </si>
  <si>
    <t>1800/QĐ-UBND ngày 13/10/2020</t>
  </si>
  <si>
    <t>40</t>
  </si>
  <si>
    <t>Đường Trần Phú nối dài và hạ tầng kỹ thuật (giai đoạn 1)</t>
  </si>
  <si>
    <t>611/QĐ-UBND ngày 17/4/2020</t>
  </si>
  <si>
    <t>41</t>
  </si>
  <si>
    <t xml:space="preserve">Nút giao thông khác mức đường Hùng Vương - Quốc lộ 1 </t>
  </si>
  <si>
    <t>639/QĐ-UBND ngày 02/05/2019</t>
  </si>
  <si>
    <t>42</t>
  </si>
  <si>
    <t>Dự án hạ tầng khung khu đô thị Bắc Trần Phú - Nguyễn Hữu Thọ, thành phố Tuy Hòa, tỉnh Phú Yên</t>
  </si>
  <si>
    <t>số 28/NQ-HĐND ngày 20/7/2022 của HĐND tỉnh</t>
  </si>
  <si>
    <t>43</t>
  </si>
  <si>
    <t>Đường Nguyễn Hữu Thọ (đoạn phía Tây Bệnh viện Đa khoa tỉnh đến đường Nguyễn Trãi và đoạn Lê Thành phương nối dài đến đường Nguyễn Tất Thành)</t>
  </si>
  <si>
    <t>27/NQ-HĐND ngày 11/7/2024</t>
  </si>
  <si>
    <t>Nâng cấp, nạo vét hồ Ea Trum, xã Cư Suê, huyện Cư M'gar</t>
  </si>
  <si>
    <t>Cư Kuin</t>
  </si>
  <si>
    <t>1925/QĐ-UBND, ngày 16/5/2023</t>
  </si>
  <si>
    <t>Đường giao thông liên xã Ea Đrơng đi xã Quảng Tiến, huyện Cư M'gar</t>
  </si>
  <si>
    <t>5820/QĐ-UBND, ngày 15/11/2023</t>
  </si>
  <si>
    <t>Cải tạo, nâng cấp hệ thống đường giao thông Buôn Lang, Buôn Mấp, thị trấn Ea Pốk, huyện Cư M'gar</t>
  </si>
  <si>
    <t>947a/QĐ-UBND, ngày 30/3/2023</t>
  </si>
  <si>
    <t>Đường giao thông liên xã Cư M'gar đi xã Ea H'Đing, huyện Cư M'gar</t>
  </si>
  <si>
    <t>1901a/QĐ-UBND, ngày 8/5/2024</t>
  </si>
  <si>
    <t xml:space="preserve"> Đường giao thông thôn 7a, 7b, 7c đi trung tâm xã Ea Hiao, huyện Ea H'Leo </t>
  </si>
  <si>
    <t>1775/QĐ-UBND, ngày 10/5/2024</t>
  </si>
  <si>
    <t>Cải tạo, nâng cấp đường giao thông liên xã Ea Wy - Cư Mốt - Ea Khal, huyện Ea H'Leo</t>
  </si>
  <si>
    <t>1778/QĐ-UBND, ngày 10/5/2024</t>
  </si>
  <si>
    <t>Cải tạo, nâng cấp Đường giao thông liên huyện Ea H'Leo - Cư Mgar</t>
  </si>
  <si>
    <t>1781/QĐ-UBND, ngày 10/5/2024</t>
  </si>
  <si>
    <t>Đầu tư kết cấu hạ tầng kỹ thuật Điểm dân cư nông thôn Buôn Mùi và Buôn Dhía, xã Cư Né, huyện Krông Búk</t>
  </si>
  <si>
    <t>1842/QĐ-UBND, ngày 02/8/2023</t>
  </si>
  <si>
    <t xml:space="preserve">Cải tạo nâng cấp các trục đường trung tâm thị trấn Krông Năng.                                     </t>
  </si>
  <si>
    <t>1087/QĐ-UBND, ngày 07/5/2024</t>
  </si>
  <si>
    <t>Cải tạo đường vào khu du lịch thác Thủy Tiên, xã Ea Púk, huyện Krông Năng</t>
  </si>
  <si>
    <t>1151/QĐ-UBND, ngày 13/5/2024</t>
  </si>
  <si>
    <t>Sửa chữa, nâng cấp đường giao thông từ xã Ea Blang đi xã Ea Siên, thị xã Buôn Hồ</t>
  </si>
  <si>
    <t>1793/QĐ-UBND, 02/6/2023</t>
  </si>
  <si>
    <t>Trụ Sở làm việc khối mặt trận và các đoàn thể TX Buôn Hồ</t>
  </si>
  <si>
    <t>4065/QĐ-UBND, 06/11/2023</t>
  </si>
  <si>
    <t xml:space="preserve">Nâng cấp, cải tạo đường Nơ Trang Lơng, thị xã Buôn Hồ </t>
  </si>
  <si>
    <t>2679/QĐ-UBND, ngày 27/8/2024</t>
  </si>
  <si>
    <t>Cải tạo, nâng cấp đường Phù Đổng Thiên Vương, phường Thống Nhất, thị xã Buôn Hồ đi xã Ea Tul, huyện Cư M'gar</t>
  </si>
  <si>
    <t>3011/QĐ-UBND, ngày 17/10/2024</t>
  </si>
  <si>
    <t xml:space="preserve">Cải tạo, nâng cấp đường giao thông liên xã Ea Wy - Cư Amung - Ea Tir, huyện Ea H'Leo </t>
  </si>
  <si>
    <t>2006/QĐ-UBND, 26/6/2023</t>
  </si>
  <si>
    <t>Cải tạo, nâng cấp đường giao thông liên xã Ea Sol đi xã Ea Hiao, huyện Ea H'Leo</t>
  </si>
  <si>
    <t>2594/QĐ-UBND, 22/8/2023</t>
  </si>
  <si>
    <t>Cải tạo, nâng cấp đường giao thông liên xã Ea Khal, Ea Wy, Cư Amung</t>
  </si>
  <si>
    <t>4074/QĐ-UBND, 19/12/2023</t>
  </si>
  <si>
    <t>Trung tâm Y tế huyện Krông Năng; Hạng mục: Khối hành chính và phòng mổ, khoa y học cổ truyền</t>
  </si>
  <si>
    <t>983/QĐ-UBND ngày 26/4/2022</t>
  </si>
  <si>
    <t>Xây dựng mới cầu km 12+900 tỉnh lộ 3</t>
  </si>
  <si>
    <t>991/QĐ-UBND ngày 26/4/2022</t>
  </si>
  <si>
    <t>Bãi xử lý rác tập trung huyện Krông Búk</t>
  </si>
  <si>
    <t>1324/QĐ-UBND ngày 13/6/2022</t>
  </si>
  <si>
    <t>Xây dựng hoàn chỉnh hạ tầng kỹ thuật và đường vào công trình Ghi công liệt sỹ huyện Krông Búk</t>
  </si>
  <si>
    <t>1016/QĐ-UBND ngày 29/4/2022</t>
  </si>
  <si>
    <t xml:space="preserve">Dự án Hệ thống xử lý nước thải, đường giao thông bên trong Cụm Công nghiệp Krông Búk 1, huyện Krông Búk, </t>
  </si>
  <si>
    <t>2926/QĐ-UBND, ngày 29/11/2023</t>
  </si>
  <si>
    <t xml:space="preserve">Thủy lợi Ea Khal hạ, xã Ea Tir, huyện Ea H'Leo </t>
  </si>
  <si>
    <t>1779/QĐ-UBND, ngày 10/5/2024</t>
  </si>
  <si>
    <t>Đường giao thông liên xã Ea Tul đi Ea Drơng, huyện Cư M'gar</t>
  </si>
  <si>
    <t>1801/QĐ-UBND, ngày 26/4/2024</t>
  </si>
  <si>
    <t xml:space="preserve"> Trụ sở HĐND và UBND xã Phú Xuân, huyện Krông Năng, tỉnh Đắk Lắk; Hạng mục: Nhà làm việc và hạ tầng kỹ thuật đi kèm.</t>
  </si>
  <si>
    <t>1503/QĐ-UBND, ngày 12/5/2023</t>
  </si>
  <si>
    <t>Hệ thống điện chiếu sáng nội thị trấn Krông Năng, huyện Krông Năng</t>
  </si>
  <si>
    <t>2184/QĐ-UBND, ngày 09/6/2023</t>
  </si>
  <si>
    <t>Sửa chữa, nâng cấp đường giao thông từ xã Ea M'nang, huyện Cư M‘gar đi xă Ea Bar, huyện Buôn Đòn</t>
  </si>
  <si>
    <t>1895a/QĐ-UBND ngày 07/5/2024</t>
  </si>
  <si>
    <t>Đập dâng Ea Chuar 2, thị trấn Ea Pốk, huyện Cư M'gar; Hạng mục: Đập dâng, cống đầu mối, kênh &amp; CTTK</t>
  </si>
  <si>
    <t>2012/QĐ-UBND, ngày 23/5/2023</t>
  </si>
  <si>
    <t>Đập sình mây, xã  Cư Amung, huyện Ea H'leo</t>
  </si>
  <si>
    <t>1780/QĐ-UBND, ngày 10/5/2024</t>
  </si>
  <si>
    <t>Đập dâng Ea Drơng, xã Ea Drơng, huyện Cư M'gar; Hạng mục: Đập dâng - Cống đầu mối - Kênh &amp; CTTK</t>
  </si>
  <si>
    <t>1880a/QĐ-UBND, ngày 06/5/2024</t>
  </si>
  <si>
    <t>Đường Hải Triều, phường Đạt Hiếu (đoạn từ đường Trần Hưng Đạo đấu nối ra Quốc lộ 14)</t>
  </si>
  <si>
    <t>2147/QĐ-UBND, ngày 25/6/2024</t>
  </si>
  <si>
    <t>Cải tạo, nâng cấp hệ thống thoát nước đường Hùng Vương (Đoạn từ đường Trần Kiên đến đường Lý Thường Kiệt) TT Quảng Phú, huyện Cư M'gar</t>
  </si>
  <si>
    <t xml:space="preserve"> 1916a/QĐ
UBND, ngày 
09/5/2024 </t>
  </si>
  <si>
    <t>Đập đầu suối Ea Súp, xã Pơng Drang, huyện Krông Búk</t>
  </si>
  <si>
    <t>2554/QĐ-UBND, ngày 07/11/2024</t>
  </si>
  <si>
    <t>Đường giao thông trục D4 thuộc khu trung tâm hành chính huyện Krông Búk</t>
  </si>
  <si>
    <t xml:space="preserve">747/QĐ-UBND, ngày 31/3/2025 </t>
  </si>
  <si>
    <t>Dự án Đầu tư xây dựng cơ sở hạ tầng Cụm Công nghiệp Ea Ral, huyện Ea H’leo, tỉnh Đắk Lắk (giai đoạn 1)</t>
  </si>
  <si>
    <t>08/NQ-HĐND ngày 15/4/2022</t>
  </si>
  <si>
    <t>Đường vào khu hành chính phường Bình Tân, thị xã Buôn Hồ</t>
  </si>
  <si>
    <t>01207/QĐ-UBND, ngày 08/9/2025</t>
  </si>
  <si>
    <t>Cải tạo, nâng cấp đường Y Yơn Niê, phường Đạt Hiếu</t>
  </si>
  <si>
    <t>4526/QĐ-UBND ngày 05/12/2023</t>
  </si>
  <si>
    <t xml:space="preserve">Cải tạo, nâng cấp đường Hồ Xuân Hương, phường Đoàn Kết </t>
  </si>
  <si>
    <t>4376/QĐ-UBND ngày 24/11/2023</t>
  </si>
  <si>
    <t>Đường giao thông liên xã từ Thôn 6 xã Ea Drông (đoạn từ Km2+109,3) đi xã Ea Blang, thị xã Buôn Hồ</t>
  </si>
  <si>
    <t xml:space="preserve"> 4204/QĐ-UBND ngày 15/11/2023</t>
  </si>
  <si>
    <t>Cải tạo, nâng cấp đường giao thông liên xã từ xã Ea Siên đi xã Bình Thuận (Đoạn từ Km2+477 - Km6 +250), thị xã Buôn Hồ</t>
  </si>
  <si>
    <t>784/QĐ-UBND, ngày 12/3/2024</t>
  </si>
  <si>
    <t>Đường giao thông liên xã từ xã Ea Siên đi xã Ea Drông, thị xã Buôn Hồ (từ thôn 1B xã Ea Siên đến Buôn Dhu xã Ea Drông)</t>
  </si>
  <si>
    <t>818/QĐ-UBND ngày 15/3/2024</t>
  </si>
  <si>
    <t>Đường từ khu vực dân cư nối ra nội đồng khu vực sản xuất (Đoạn từ buôn Gram A2 đến trục đường liên xã Cư Bao đi xã Ea Tul) thuộc xã Cư Bao, thị xã Buôn Hồ</t>
  </si>
  <si>
    <t>Quyết định số 4202/QĐ-UBND ngày 15/11/2023</t>
  </si>
  <si>
    <t>QH chi tiết tỷ lệ 1/500 Di tích danh thắng Thác Drai Ea gra, xã Ea Blang và thị xã Buôn Hồ</t>
  </si>
  <si>
    <t>123/QD-SXD ngay 30/6/2022 cua So xay dung</t>
  </si>
  <si>
    <t>Nâng cấp, cải tạo một số trục đường liên thôn Buôn Gram A1-A2, xã Cư Bao, thị xã Buôn Hồ</t>
  </si>
  <si>
    <t>840/QĐ-UBND, ngày 15/3/2024</t>
  </si>
  <si>
    <t>Trường MN Vành Khuyên, phường Bình Tân, thị xã Buôn Hồ; hạng mục: 03 phòng học, Nhà hiệu bộ, Bếp ăn</t>
  </si>
  <si>
    <t>1401/QD-UBND ngay 15/5/2024</t>
  </si>
  <si>
    <t>Trường Tiểu học Nguyễn Bá Ngọc, xã Bình Thuận; hạng mục: Nhà lớp học 03 phòng (Điểm trường Buôn Pon)</t>
  </si>
  <si>
    <t xml:space="preserve"> 1034/QD-UBND ngay 05/4/2024</t>
  </si>
  <si>
    <t>Trường Tiểu học Nguyễn Bỉnh Khiêm, phường Thống Nhất; Hạng mục: Nhà lớp học 10 phòng, 02 tầng (06 phòng học và 04 phòng bộ môn)</t>
  </si>
  <si>
    <t xml:space="preserve"> 1047/QD-UBND ngay 08/4/2024</t>
  </si>
  <si>
    <t>Trường Tiểu học Trưng Vương, phường Thiện An; hạng mục: Nhà lớp học 08 phòng - 02 tầng</t>
  </si>
  <si>
    <t xml:space="preserve"> 1219/QD-UBND ngay 26/4/2024</t>
  </si>
  <si>
    <t>Điểm trường của Trường Tiểu học Lê Lợi, Thôn 8, xã Ea Siên, thị xã Buôn Hồ; hạng mục: Nhà lớp học 02 phòng; cổng - tường rào và sân bê tông</t>
  </si>
  <si>
    <t xml:space="preserve"> 989/QD-UBND ngay 01/4/2024</t>
  </si>
  <si>
    <t>Điểm trường Trường Mẫu giáo Hoa Sim, Thôn 6, xã Ea Siên, thị xã Buôn Hồ; hạng mục: Nhà lớp học 01 phòng, cổng - tường rào, sân bê tông</t>
  </si>
  <si>
    <t xml:space="preserve"> 1123QD-UBND ngay 19/4/2024</t>
  </si>
  <si>
    <t>Trụ sở Đảng uỷ, HĐND-UBND phường Đoàn Kết; hạng mục: Nhà làm việc, Hội trường và hạ tầng kỹ thuật</t>
  </si>
  <si>
    <t xml:space="preserve"> 1719/QD_UBND, ngay 06/6/2024</t>
  </si>
  <si>
    <t>Trường Tiểu học Ama Khê, phường An Lạc; hạng mục: Xây dựng 08 phòng (02 tầng); Nhà đa năng.</t>
  </si>
  <si>
    <t>DT 3042/QD-UBND ngay 25/10/2024 cua UBND thi xa</t>
  </si>
  <si>
    <t>Trường Tiểu Học Trần Quốc Tuấn, xã Bình Thuận; Hạng mục: Khu vệ sinh</t>
  </si>
  <si>
    <t>772/QĐ-UBND ngày 28/3/2025</t>
  </si>
  <si>
    <t>550</t>
  </si>
  <si>
    <t>Trường Tiểu Học Nguyễn Tất Thành, phường Thống Nhất; Hạng mục: Nhà vệ sinh học sinh nữ</t>
  </si>
  <si>
    <t>242/QĐ-UBND ngày 05/02/2025</t>
  </si>
  <si>
    <t>300</t>
  </si>
  <si>
    <t>Trung tâm Truyền thông-Văn hóa-Thể thao thị xã Buôn Hồ; hạng mục: Tháo dỡ, di dời trụ Angten tiếp, phát sóng; Cải tạo phòng cách âm, dựng hình; Cải tạo phòng lỹ thuật phát sóng; Cải tạo phòng thư viện; sữa chữa hệ trần sân khấu.</t>
  </si>
  <si>
    <t>2.500</t>
  </si>
  <si>
    <t>Hỗ trợ kinh phí để cải tạo, nâng cấp đường Hồ xuân Hương, phường Đoàn Kết</t>
  </si>
  <si>
    <t xml:space="preserve"> 4376/QD-UB ngay 24/11/2023</t>
  </si>
  <si>
    <t>Hỗ trợ kinh phí để cải tạo, nâng cấp đường Y Yơn Niê, phường Đạt Hiếu</t>
  </si>
  <si>
    <t xml:space="preserve"> 4526/QD-UBND ngay 05/12/2023</t>
  </si>
  <si>
    <t>Trường Tiểu học Quang Trung, phường An Bình; hạng mục: Nhà lớp hiệu bộ và các phòng học bộ môn (02 tầng), nhà vệ sinh học sinh</t>
  </si>
  <si>
    <t xml:space="preserve"> 2040/QD-UBND ngay 19/6/2024</t>
  </si>
  <si>
    <t>9.000</t>
  </si>
  <si>
    <t>Nâng cấp, cải tạo đường Nơ Trang Lơng, thị xã Buôn Hồ</t>
  </si>
  <si>
    <t xml:space="preserve"> 2679/QD-UBND ngay 27/8/2024</t>
  </si>
  <si>
    <t>Cắm mốc quy hoạch chung thị xã Buôn Hồ</t>
  </si>
  <si>
    <t>Quy hoạch phân khu Khu đô thị sinh thái thị xã Buôn Hồ</t>
  </si>
  <si>
    <t>Quy hoạch tổng mặt bằng tỷ lệ 1/500 các trường học trên địa bàn thị xã Buôn Hồ</t>
  </si>
  <si>
    <t>Điều chỉnh đồ án QH tổng mặt bằng tỷ lệ 1/500 Điểm dân cư nông thôn số 9, xã Ea Đrông, thị xã Buôn Hồ</t>
  </si>
  <si>
    <t>Quy hoạch tổng mặt bằng tỷ lệ 1/500 Khu đất thửa số 61 tờ bản đồ số 93, thôn Bình Hòa, xã Bình Thuận, thị xã Buôn Hồ</t>
  </si>
  <si>
    <t>Điều chỉnh QH xây dựng xã Ea Đrông</t>
  </si>
  <si>
    <t>Điều chỉnh QH xây dựng xã Ea Siên</t>
  </si>
  <si>
    <t>Quy hoạch chi tiết tỷ lệ 1/500 theo quy trình rút gọn Khu đất đấu giá phường Đạt Hiếu, thị xã Buôn Hồ</t>
  </si>
  <si>
    <t>Điều chỉnh Quy hoạch phân lô Khu dân cư tại Khu đất trường Mẫu giáo Hoa Hồng (cũ), phường An Lạc</t>
  </si>
  <si>
    <t>Quy hoạch phân khu Khu đô thị Hành chính – Dịch vụ thương mại và tài chính, thị xã Buôn Hồ</t>
  </si>
  <si>
    <t>Quy hoạch phân khu Khu đô thị Văn hóa – Dịch vụ, thị xã Buôn Hồ</t>
  </si>
  <si>
    <t>Điều chỉnh Quy hoạch chi tiết tỷ lệ 1/500 Khu đô thị Đông Đông Nam đường Trần Hưng Đạo, phường An Lạc, thị xã Buôn Hồ</t>
  </si>
  <si>
    <t>Quy hoạch chi tiết tỷ lệ 1/500 khu dân cư đô thị tổ dân phố 1, phường An Lạc, thị xã Buôn Hồ</t>
  </si>
  <si>
    <t>Cải tạo, nâng cấp đường Âu Cơ, phường Đoàn Kết (đoạn từ cuối đường nhựa đi ra QL 14, gần Bệnh viện Hòa Bình)</t>
  </si>
  <si>
    <t>2958/QĐ-UBND ngày 10/10/2024</t>
  </si>
  <si>
    <t>Đường vào trụ sở Viện Kiểm sát nhân dân (mới), (Đường N9 - nay là đường Y Blốk Êban)</t>
  </si>
  <si>
    <t>979/QĐ-UBND ngày 16/4/2025</t>
  </si>
  <si>
    <t>Cải tạo, nâng cấp đường Phù đổng Thiên Vương, phường Thống Nhất, thị xã Buôn Hồ</t>
  </si>
  <si>
    <t>980/QĐ-UBND ngày 16/4/2025</t>
  </si>
  <si>
    <t>Đường Nơ Trang Lơng, phường An Lạc, thị xã Buôn Hồ (Từ đường Nguyễn Hiền đến Trần Cảnh)</t>
  </si>
  <si>
    <t>1665/QĐ-UBND ngày 13/6/2025</t>
  </si>
  <si>
    <t>1793/QD-UBND ngay 02/6/2023 cua UBND thi xa</t>
  </si>
  <si>
    <t>Đường Hải Triều, phường Đạt Hiếu (đoạn từ đường Trần Hưng Đạo đầu nối ra Quốc lộ 14</t>
  </si>
  <si>
    <t>2147/QD-UBND ngay 25/6/2024 cua UBND thi xa</t>
  </si>
  <si>
    <t>3011/QD-UBND ngay 17/10/2024 cua UBND thi xa</t>
  </si>
  <si>
    <t>Đường giao thông liên xã từ xã Ea Drông (đoạn từ Km2+629,3) đi xã Ea Siên, thị xã Buôn Hồ.</t>
  </si>
  <si>
    <t xml:space="preserve"> 4201/QDUBND ngay 15/11/2023</t>
  </si>
  <si>
    <t>Đường giao thông liên xã từ Thôn 6 xã Ea Drông (đoạn từ Km2+109,3) đi xã Ea Blang, thị xã Buôn Hồ.</t>
  </si>
  <si>
    <t xml:space="preserve"> 4204/QDUBND ngay 15/11/2023</t>
  </si>
  <si>
    <t>Cải tạo, nâng cấp đường giao thông liên xã từ xã Ea Siên đi xã Bình Thuận (Đoạn từ Km2+477 - Km6 +250), thị xã Buôn Hồ.</t>
  </si>
  <si>
    <t xml:space="preserve"> 4203/QDUBND ngay 15/11/2023</t>
  </si>
  <si>
    <t>Đường giao thông liên xã từ thôn 6, xã Cư Né đi thôn Ea My, xã Ea Sin, huyện Krông Búk</t>
  </si>
  <si>
    <t>1123/QĐ-UBND, ngày 23/5/2023</t>
  </si>
  <si>
    <t>Trường TH Trần Quang Diệu, xã Cư Né; hạng mục: Nhà lớp học 08 phòng (02 tầng).</t>
  </si>
  <si>
    <t>4123/QĐ-UBND, ngày 14/12/2020</t>
  </si>
  <si>
    <t>Trường Tiểu học Nguyễn Thị Minh Khai, xã Chứ Kbô; hạng mục: Xây dựng và trang thiết bị nhà lớp học 08 phòng (02 tầng), nhà vệ sinh học sinh, cổng, tường rào mặt trước, sân, bồn hoa, kè đá hộc</t>
  </si>
  <si>
    <t xml:space="preserve">4576/QĐ-UBND ngày 31/12/2020 </t>
  </si>
  <si>
    <t>44</t>
  </si>
  <si>
    <t>Trường THCS Ngô Gia Tự, xã Cư Pơng; hạng mục: Xây dựng và trang thiết bị nhà 02 tầng (03 phòng bộ môn, 01 phòng thư viện, 01 phòng thiết bị, 01 phòng Đoàn đội, sân, bồn hoa và kè đá hộc</t>
  </si>
  <si>
    <t>4578/QĐ-UBND, ngày 31/12/2020</t>
  </si>
  <si>
    <t>Trường Mẫu giáo Bình Minh, xã Cư Né; Hạng mục: Nhà hiệu bộ</t>
  </si>
  <si>
    <t>2672/QĐ-UBND, ngày 22/11/2024</t>
  </si>
  <si>
    <t>45</t>
  </si>
  <si>
    <t>Trường Tiểu học Tôn Đức Thắng, xã Ea Ngai; Hạng mục: Nhà hiệu bộ</t>
  </si>
  <si>
    <t>2673/QĐ-UBND, ngày 22/11/2024</t>
  </si>
  <si>
    <t>Trường Tiểu học La Văn Cầu, xã Cư Pơng; Hạng mục: Nhà hiệu bộ</t>
  </si>
  <si>
    <t>2674/QĐ-UBND, ngày 22/11/2024</t>
  </si>
  <si>
    <t>46</t>
  </si>
  <si>
    <t>Trường Tiểu học Nguyễn Thị Minh Khai, xã Chứ Kbô; Hạng mục: Nhà hiệu bộ</t>
  </si>
  <si>
    <t>2675/QĐ-UBND, ngày 22/11/2024</t>
  </si>
  <si>
    <t>Lập điều chỉnh Quy hoạch sử dụng đất đến năm 2030 và Kế hoạch sử dụng đất năm 2025 huyện Krông Búk</t>
  </si>
  <si>
    <t>1588/QĐ-UBND, ngày 18/7/2024</t>
  </si>
  <si>
    <t>47</t>
  </si>
  <si>
    <t>Trường Mẫu giáo Hoa Hồng, xã Ea Sin; Hạng mục: Nhà hiệu bộ</t>
  </si>
  <si>
    <t>2550/QĐ-UBND, ngày 06/11/2024</t>
  </si>
  <si>
    <t>Đường giao thông thôn Trung Lộc (đoạn từ nhà ông Lê Quang Khoa đến nhà bà Nguyễn Thị Loan)</t>
  </si>
  <si>
    <t>2800/QĐ-UBND, ngày 13/12/2024</t>
  </si>
  <si>
    <t>48</t>
  </si>
  <si>
    <t>Trường Mầm non Vành Khuyên, thị trấn Pơng Drang; Hạng mục: Nhà lớp học 06 phòng và bếp ăn 01 chiều</t>
  </si>
  <si>
    <t>2803/QĐ-UBND, ngày 13/12/2024</t>
  </si>
  <si>
    <t>Vỉa hè thị trấn Pơng Dạng: đoạn từ cổng chào tổ dân phố 13 đến Trạm cảnh sát giao thông Công an tỉnh</t>
  </si>
  <si>
    <t>2804/QĐ-UBND, ngày 13/12/2024</t>
  </si>
  <si>
    <t>49</t>
  </si>
  <si>
    <t>Vỉa hè Khu trung tâm huyện Krông Búk: Đoạn từ ngã 3 Nam Đàn đến đối diện Trụ sở Công an huyện</t>
  </si>
  <si>
    <t>2805/QĐ-UBND, ngày 13/12/2024</t>
  </si>
  <si>
    <t>Nâng cấp, sửa chữa Hồ Thanh Niên, xã Phú Lộc, huyện Krông Năng.</t>
  </si>
  <si>
    <t>2704/QĐ-UBND, 18/10/2022</t>
  </si>
  <si>
    <t>50</t>
  </si>
  <si>
    <t>Đường GT trục xã từ Trung tâm xã Phú Xuân đến thôn Xuân Ninh, thôn Xuân Vĩnh, xã Phú Xuân, TDP 3 TT Krông Năng,</t>
  </si>
  <si>
    <t>1398/QĐ-UBND H, 30/3/2021</t>
  </si>
  <si>
    <t>Nâng cấp, cải tạo đường giao thông buôn Wik - buôn Giêr, xã Ea Hồ; HM: Nền, móng, mặt đường BTXM, lề đường và hệ thống thoát nước.</t>
  </si>
  <si>
    <t>2353/QĐ-UBND
 ngày 30/8/2022</t>
  </si>
  <si>
    <t>51</t>
  </si>
  <si>
    <t>Nâng cấp, sửa chữa, cải tạo, mở rộng đường GT Phan Đăng Lưu, TT Krông Năng (đoạn giao Hùng Vương đi TDP 1); HM: Nền, móng, mặt đường, HTTN, vỉa hè, cây xanh, điện chiếu sáng công cộng.</t>
  </si>
  <si>
    <t>Số 2898/QĐ-UBND, ngày 04/11/2022</t>
  </si>
  <si>
    <t>Nâng cấp, sửa chữa trường tiểu học Ea Đắh</t>
  </si>
  <si>
    <t>5802/QĐ-UBND ngày 03/01/2024</t>
  </si>
  <si>
    <t>52</t>
  </si>
  <si>
    <t>Đường giao thông liên xã Ea Hồ đí xã Ea Drông, thị xã Buôn Hồ</t>
  </si>
  <si>
    <t>3212/QĐ-UBND ngày 11/07/2023</t>
  </si>
  <si>
    <t>Đầu tư cơ sở hạ tầng và các hạng mục kỹ thuật khác tại Điểm dân cư khu vực trung tâm thôn Hồ Tiếng, xã Ea Hồ, Huyện Krông Năng</t>
  </si>
  <si>
    <t>581/QĐ-UBND ngày 13/03/2023</t>
  </si>
  <si>
    <t>53</t>
  </si>
  <si>
    <t>Nâng cấp, mở rộng đường giao thông trục chính xã Phú Lộc đi xã Ea Hồ</t>
  </si>
  <si>
    <t>5059/QĐ-UBND 27/10/2023</t>
  </si>
  <si>
    <t>Đường giao thông thôn Ea Lê đến trung tâm xã Dliêya, huyện Krông Năng</t>
  </si>
  <si>
    <t>3207/QĐ-
UBND ngày
11/07/2023</t>
  </si>
  <si>
    <t>54</t>
  </si>
  <si>
    <t>Nâng cấp, mở rộng đường giao thông liên xã Ea Hồ - Phú Xuân, huyện Krông Năng</t>
  </si>
  <si>
    <t>1502/QĐ-UBND, 12/05/2023</t>
  </si>
  <si>
    <t>Nâng cấp, mở rộng đường giao thông từ trung tâm huyện đến trung tâm xã Ea Toh, huyện Krông Năng</t>
  </si>
  <si>
    <t>1393/QĐ-UBND, 08/05/2023</t>
  </si>
  <si>
    <t>55</t>
  </si>
  <si>
    <t>Đường giao thông từ nhà ông Tân thôn Hải Hà đi cột mốc 364 thôn Ea Blông</t>
  </si>
  <si>
    <t>3482/QĐ-UBND 
 23/7/2023</t>
  </si>
  <si>
    <t>Đầu tư cơ sở hạ tầng và các hạng mục kỹ thuật khác tại khu vực 01 ha đối diện UBND xã Phú Lộc (GĐ 2)</t>
  </si>
  <si>
    <t>5802/QĐ-UBND ngày 03/01/2025</t>
  </si>
  <si>
    <t>56</t>
  </si>
  <si>
    <t>Nâng cấp, sửa chữa các trục đường giao thông trung tâm thị trấn Krông Năng (Giai đoạn 3)</t>
  </si>
  <si>
    <t>4804/QĐ-UBND ngày 14/12/2020</t>
  </si>
  <si>
    <t>Đường giao thông từ thôn Đoàn Kết đến thôn Yên Khánh ( đoạn từ thôn Đoàn Kết đến cầu Thác thôn Yên Khánh)</t>
  </si>
  <si>
    <t>3483/QĐ-
 UBND 
 25/7/2023</t>
  </si>
  <si>
    <t>57</t>
  </si>
  <si>
    <t>Cải tạo, nâng cấp đường GT liên xã Tam Giang đi xã Ea Puk, xã Ea Tam, xã Cư Klông, huyện Krông Năng</t>
  </si>
  <si>
    <t>929/QĐ-UBND T, 20/4/2021</t>
  </si>
  <si>
    <t>Nâng cấp, sửa chữa đường Hùng Vương (đoạn từ ngã tư Nguyễn Tất Thành đến đập Đông Hồ); hạng mục: Dặm, vá móng, mặt đường láng nhựa</t>
  </si>
  <si>
    <t>2040/QĐ-UBND ngày 18/7/2022</t>
  </si>
  <si>
    <t>58</t>
  </si>
  <si>
    <t>Nâng cấp, sửa chữa, cải tạo, mở rộng đường giao thông Tôn Đức Thắng - Trần Phú, thị trấn Krông Năng</t>
  </si>
  <si>
    <t>Số 535/QĐ-UBND, ngày 02/4/2024 của UBND huyện</t>
  </si>
  <si>
    <t>Nâng cấp, sửa chữa, cải tạo, mở rộng đường giao thông Nơ Trang Lơng, thị trấn Krông Năng</t>
  </si>
  <si>
    <t>Số 3571/QĐ-UBND, ngày 02/10/2024</t>
  </si>
  <si>
    <t>59</t>
  </si>
  <si>
    <t>Nâng cấp, sửa chữa, cải tạo, mở rộng đường giao thông Ngô Quyền, thị trấn Krông Năng (Đoạn từ nút giao đường Hùng Vương đến nút giao đường Tôn Đức Thắng)</t>
  </si>
  <si>
    <t>Số 3783/QĐ-UBND, ngày 17/10/2024</t>
  </si>
  <si>
    <t>Nâng cấp, cải tạo, mở rộng đường giao thông vào nghĩa trang liệt sỹ huyện Krông Năng (Đoạn từ nút giao đường Nguyễn Tất Thành đến nghĩa trang liệt sỹ)</t>
  </si>
  <si>
    <t>Số 3976/QĐ-UBND, ngày 30/10/2024</t>
  </si>
  <si>
    <t>60</t>
  </si>
  <si>
    <t>Nâng cấp, sửa chữa Trường tiểu học Ea Đắh</t>
  </si>
  <si>
    <t>Số 438/QĐ-UBND, ngày 21/3/2024 của UBND huyện</t>
  </si>
  <si>
    <t>Nâng cấp, cải tạo, mở rộng đường giao thông từ trường THPT Nguyễn Huệ đến thôn Tân Châu, xã Ea Tóh</t>
  </si>
  <si>
    <t>Số 3572/QĐ-UBND, ngày 02/10/2024</t>
  </si>
  <si>
    <t>61</t>
  </si>
  <si>
    <t>Trường TH-THCS Nguyễn Thị Minh Khai; Hạng mục: Tường rào và bờ kè</t>
  </si>
  <si>
    <t>Số 795/QĐ-UBND, ngày 17/4/2024 của UBND huyện</t>
  </si>
  <si>
    <t>Nâng cấp đường giao thông liên thôn Lộc Phước, Lộc Thạnh xã Phú Lộc</t>
  </si>
  <si>
    <t>Số 2224/QĐ-UBND, ngày 21/6/2024 của UBND huyện</t>
  </si>
  <si>
    <t>62</t>
  </si>
  <si>
    <t>Trụ sở HĐND và UBND xã Phú Xuân (GĐ2)</t>
  </si>
  <si>
    <t>Số 4722/QĐ-UBND, ngày 19/12/2024</t>
  </si>
  <si>
    <t>Nâng cấp, cải tạo, mở rộng đường giao thông buôn Ea Dua xã Đliêya</t>
  </si>
  <si>
    <t>Số 1089/QĐ-UBND, ngày 07/5/2024 của UBND huyện</t>
  </si>
  <si>
    <t>63</t>
  </si>
  <si>
    <t>Nâng cấp đường giao thông Huỳnh Thúc Kháng và đường giao thông Phan Đình Phùng</t>
  </si>
  <si>
    <t>Số 2689/QĐ-UBND, ngày 20/4/2024 của UBND huyện</t>
  </si>
  <si>
    <t>Nâng cấp, sửa chữa, cải tạo, mở rộng đường giao thông Nguyễn Văn Trỗi, thị trấn Krông Năng (Đoạn từ nút giao đường Ngô Quyền kéo dài đến cuối tuyến)</t>
  </si>
  <si>
    <t>Số 2544/QĐ-UBND, ngày 12/7/2024 của UBND huyện</t>
  </si>
  <si>
    <t>64</t>
  </si>
  <si>
    <t>Nâng cấp, sửa chữa, cải tạo, mở rộng đường giao thông Phan Chu Trinh, thị trấn Krông Năng (Đoạn từ nút giao đường Hùng Vương đến đường Quốc lộ 29)</t>
  </si>
  <si>
    <t>Số 1164/QĐ-UBND, ngày 15/5/2024 của UBND huyện</t>
  </si>
  <si>
    <t>Đường giao thông Nguyễn Viết Xuân, TDP 3 thị trấn Krông Năng (Đoạn từ đường Nguyễn Viết Xuân kéo dài nối với nút giao đường Nguyễn Tất Thành)</t>
  </si>
  <si>
    <t>Số 3752/QĐ-UBND, ngày 16/10/2024 của UBND huyện</t>
  </si>
  <si>
    <t>65</t>
  </si>
  <si>
    <t>Nâng cấp, cải tạo, mở rộng đường Giao thông từ trường THCS Nguyễn Du đến đường liên xã Ea Hồ - Ea Tóh</t>
  </si>
  <si>
    <t>Số 3622/QĐ-UBND, ngày 07/10/2024 của UBND huyện</t>
  </si>
  <si>
    <t>Mua sắm cơ sở vật chất, trang thiết bị tại các đơn vị sự nghiệp giáo dục công lập trên địa bàn huyện</t>
  </si>
  <si>
    <t>66</t>
  </si>
  <si>
    <t>Trang bị phần mềm ứng dụng công nghệ thông tin và chuyển đổi số trong lĩnh vực giáo dục và đào tạo</t>
  </si>
  <si>
    <t>Nâng cấp, sửa chữa, cải tạo, mở rộng đường giao thông Tuệ Tĩnh và một số trục đường thị trấn Krông Năng</t>
  </si>
  <si>
    <t>1311/QĐ-UBND, ngày 29/5/2024</t>
  </si>
  <si>
    <t>67</t>
  </si>
  <si>
    <t>Nâng cấp, sửa chữa, cải tạo, mở rông đường giao thông TDP 4, thị trấn Krông Năng đi thôn Lộc Phước, xã Phú Lộc</t>
  </si>
  <si>
    <t>Số 2203/QĐ-UBND, ngày 20/6/2024 của UBND huyện</t>
  </si>
  <si>
    <t>Đầu tư cơ sở hạ tầng và các hạng mục kĩ thuật khác tại điểm dân cư khu vực trung tâm xã Ea Tóh (Vị trí trường tiểu học Nguyễn Viết Xuân cũ)</t>
  </si>
  <si>
    <t>68</t>
  </si>
  <si>
    <t>Ban chỉ huy quân sự huyện Krông Năng; Hạng mục: Nhà ở dự bị động viên và trang thiết bị</t>
  </si>
  <si>
    <t>Số 3573/QĐ-UBND, ngày 03/10/2024 của UBND huyện</t>
  </si>
  <si>
    <t>Khắc phục, sửa chữa công trình hồ chứa thủy lợi Ea Muôn 1, xã Đliê Ya</t>
  </si>
  <si>
    <t>Số 3482/QĐ-UBND, ngày 25/9/2024 của UBND huyện</t>
  </si>
  <si>
    <t>69</t>
  </si>
  <si>
    <t>Khắc phục, sửa chữa cống lấy nước hồ ủy ban, xã Phú Xuân</t>
  </si>
  <si>
    <t>Số 3732/QĐ-UBND, ngày 14/10/2024 của UBND huyện</t>
  </si>
  <si>
    <t>Khắc phục, sửa chữa tuyến kênh cầu ván, thị trấn Krông Năng</t>
  </si>
  <si>
    <t>Số 3484/QĐ-UBND, ngày 25/9/2024 của UBND huyện</t>
  </si>
  <si>
    <t>70</t>
  </si>
  <si>
    <t>Đầu tư cơ ở hạ tầng và các hạng mục kỹ thuật khác tại khu vực 01 ha đối diện UBND xã Phú Lộc (Giai đoạn 2)</t>
  </si>
  <si>
    <t>Số 4464/QĐ-UBND, ngày 04/12/2024 của UBND huyện</t>
  </si>
  <si>
    <t>Đường giao thông liên buôn Bling, buôn Trắp, buôn Dhung, xã Cư M'gar</t>
  </si>
  <si>
    <t>1699/QĐ-UBND ngày 14/4/2024</t>
  </si>
  <si>
    <t>71</t>
  </si>
  <si>
    <t>Đường giao thông nông thôn từ buôn Gram B đi thôn Tân Phú, xã Ea Drơng</t>
  </si>
  <si>
    <t>1674/QĐ-UBND ngày 10/4/2024</t>
  </si>
  <si>
    <t>Đập dâng Ea Chuar 2, thị trấn Ea Pốk, huyện Cư Mgar; Hạng mục: Đập dâng, cống đầu mối, kênh &amp; CTTK</t>
  </si>
  <si>
    <t>2012/QĐ-UBND ngày 23/5/2023</t>
  </si>
  <si>
    <t>72</t>
  </si>
  <si>
    <t>Đập dâng Ea Đrơng, xã Ea Đrơng, huyện Cư M'gar</t>
  </si>
  <si>
    <t>1880a/QĐ-UBND ngày 06/5/2024</t>
  </si>
  <si>
    <t>Đường giao thông nông thôn buôn Ea Tar, xã Ea Tar</t>
  </si>
  <si>
    <t>1689/QĐ-UBND ngày 11/4/2024</t>
  </si>
  <si>
    <t>73</t>
  </si>
  <si>
    <t>Đường giao thông nông thôn buôn Yông, xã Ea Drơng</t>
  </si>
  <si>
    <t>1669/QĐ-UBND ngày 10/4/2024</t>
  </si>
  <si>
    <t>Đường giao thông nông thôn buôn Tơng Lía, xã Ea Tar</t>
  </si>
  <si>
    <t>1670/QĐ-UBND ngày 10/4/2024</t>
  </si>
  <si>
    <t>74</t>
  </si>
  <si>
    <t>Đường giao thông nông thôn buôn Jốk, xã Ea H'đing</t>
  </si>
  <si>
    <t>1688/QĐ-UBND ngày 11/4/2024</t>
  </si>
  <si>
    <t>Đường giao thông nông thôn buôn Brăh, Drao B, xã Cư DliêM'nông</t>
  </si>
  <si>
    <t>2340/QĐ-UBND ngày 17/4/2024</t>
  </si>
  <si>
    <t>75</t>
  </si>
  <si>
    <t>Đường giao thông nông thôn buôn Drang, xã Ea H'đing</t>
  </si>
  <si>
    <t>1672/QĐ-UBND ngày 10/4/2024</t>
  </si>
  <si>
    <t>Đường giao thông nông thôn buôn Wing, xã Ea Kuếh</t>
  </si>
  <si>
    <t>1787/QĐ-UBND ngày 14/4/2024</t>
  </si>
  <si>
    <t>76</t>
  </si>
  <si>
    <t>Đường giao thông nông thôn buôn Yao, xã Ea Tul (GĐ 2)</t>
  </si>
  <si>
    <t>1671/QĐ-UBND ngày 10/4/2024</t>
  </si>
  <si>
    <t>Trường Mẫu giáo Kim Đồng, xã Quảng Tiến; Hạng mục: Khối nhà hành chính, đa năng (02 tầng), nhà bảo vệ, sân</t>
  </si>
  <si>
    <t>1696/QĐ-UBND ngày 14/4/2025</t>
  </si>
  <si>
    <t>77</t>
  </si>
  <si>
    <t>Trường Tiểu học Phan Chu Trinh, xã Ea Tul; Hạng mục: Nhà hiệu bộ</t>
  </si>
  <si>
    <t>1668/QĐ-UBND ngày 10/4/2025</t>
  </si>
  <si>
    <t>Trường THCS Hoàng Văn Thụ, xã Ea Kiết; Hạng mục: Nhà lớp học, bộ môn</t>
  </si>
  <si>
    <t>2499/QĐ-UBND ngày 25/4/2025</t>
  </si>
  <si>
    <t>78</t>
  </si>
  <si>
    <t>Trường THCS Phan Đình Phùng, xã Quảng Hiệp; Hạng mục: Nhà lớp học 10 phòng</t>
  </si>
  <si>
    <t>1698/QĐ-UBND ngày 14/4/2025</t>
  </si>
  <si>
    <t>Trường Tiểu học Phan Bội Châu, xã Ea Drơng; Hạng mục: Nhà lớp học 10 phòng, cổng, tường rào, sân bê tông</t>
  </si>
  <si>
    <t>1673/QĐ-UBND ngày 10/4/2025</t>
  </si>
  <si>
    <t>79</t>
  </si>
  <si>
    <t>Hạ tầng kỹ thuật Khu dân cư Tổ dân phố 8, thị trấn Quảng Phú, huyện Cư M’gar</t>
  </si>
  <si>
    <t>968/QĐ-UBND ngày 12/10/2017</t>
  </si>
  <si>
    <t>Đường GT liên xã Ea H'Leo đi Ea Sol (năm 2024)</t>
  </si>
  <si>
    <t>4079/QĐ-UBND; 19/12/2023</t>
  </si>
  <si>
    <t>80</t>
  </si>
  <si>
    <t>Đường GT liên thôn (thôn 7 đi thôn 8), xã Ea Nam</t>
  </si>
  <si>
    <t>3679/QĐ-UBND; 15/11/2023</t>
  </si>
  <si>
    <t>Đường GT liên thôn từ Buôn Dang đi thôn 2C và đường thôn 7 đi hồ Ea H'Leo 1</t>
  </si>
  <si>
    <t>4078/QĐ-UBND; 19/12/2023</t>
  </si>
  <si>
    <t>81</t>
  </si>
  <si>
    <t>Đường GT liên xã Ea Nam- Đliê Yang (Đoạn từ TBA 160 đi thôn 5 xã Đliê Yang)</t>
  </si>
  <si>
    <t>4077/QĐ-UBND; 19/12/2023</t>
  </si>
  <si>
    <t>Đập Sình Mây, xã Cư Amung</t>
  </si>
  <si>
    <t>2014a/QĐ-UBND ngày 30/5/2024</t>
  </si>
  <si>
    <t>82</t>
  </si>
  <si>
    <t>Cải tạo, nâng cấp đường giao thông liên xã Ea Khal, Ea Wy, Cư A Mung, huyện Ea H’Leo</t>
  </si>
  <si>
    <t>4074/QĐ-UBND;19/12/2023</t>
  </si>
  <si>
    <t>Đường GT thôn 7a,7b,7c đi trung tâm xã Ea Hiao</t>
  </si>
  <si>
    <t>1775/QĐ-UBND ngày 10/5/2024</t>
  </si>
  <si>
    <t>83</t>
  </si>
  <si>
    <t>Cải tạo, nâng cấp đường GT liên xã Ea Wy- Cư Mốt- Ea Khăl</t>
  </si>
  <si>
    <t>1778/QĐ-UBND ngày 10/5/2024</t>
  </si>
  <si>
    <t>Cải tạo, nâng cấp đường GT liên huyện Ea H'Leo- Cư Mgar</t>
  </si>
  <si>
    <t>1781/QĐ-UBND ngày 10/5/2024</t>
  </si>
  <si>
    <t>84</t>
  </si>
  <si>
    <t>Trung tâm văn hóa huyện Ea H'Leo; HM: Nhà thi đấu và hạ tầng kỹ thuật khác</t>
  </si>
  <si>
    <t>1291/QĐ-UBND, ngày 12/4/2024</t>
  </si>
  <si>
    <t>Đường giao thông Nguyễn Du, thị trấn Ea Súp, huyện Ea Súp</t>
  </si>
  <si>
    <t xml:space="preserve"> 4244 QĐ-UBND, ngày 17/11/2023</t>
  </si>
  <si>
    <t>Nâng cấp đường giao thông từ ngã ba Quỳnh Ngọc, xã Ea Na đi thác Dray Nur, xã Dray Sáp, huyện Krông Ana</t>
  </si>
  <si>
    <t>2168/QĐ-UBND, ngày 23/5/2023</t>
  </si>
  <si>
    <t>Trường THPT Krông Ana, huyện Krông Ana; Hạng mục: Nhà lớp học bộ môn</t>
  </si>
  <si>
    <t>3905/QĐ-UBND, ngày 24/10/2023</t>
  </si>
  <si>
    <t>Xây dựng trụ sở làm việc UBND xã Ea Na, huyện Krông Ana</t>
  </si>
  <si>
    <t>1286/QĐ-UBND, ngày 10/5/2024</t>
  </si>
  <si>
    <t>Đường vào khu phòng thủ SH01 xã Cư Kbang, huyện Ea Súp</t>
  </si>
  <si>
    <t>4242/QĐ-UBND, 17/11/2023</t>
  </si>
  <si>
    <t>Đường giao thông từ Tỉnh lộ 1 đi Làng Thanh niên lập nghiệp xã Ia Lốp, huyện Ea Súp (từ Km80+650 -:- Km83+600)</t>
  </si>
  <si>
    <t>1497/QĐ-UBND, ngày 09/4/2024</t>
  </si>
  <si>
    <t>Đường GT từ đường liên huyện Ea Súp - Cư Mgar đi khu sản xuất đồng bào dân tộc tại chỗ xã Cư Mlan, huyện Ea Súp</t>
  </si>
  <si>
    <t>1553/QĐ-UBND, ngày 12/4/2024</t>
  </si>
  <si>
    <t>Sửa chữa, nâng cấp kênh N8 thuộc hệ thống kênh chính Tây, công trình thủy lợi Ea Súp Thượng</t>
  </si>
  <si>
    <t>1490/QĐ-UBND, ngày 05/4/2024</t>
  </si>
  <si>
    <t>Trạm bơm Buôn Trí, xã Krông Na, huyện Buôn Đôn</t>
  </si>
  <si>
    <t>1510/QĐ-UBND, ngày 25/4/2022</t>
  </si>
  <si>
    <t>Cải tạo, nâng cấp 02 trục đường Lê Hồng Phong, thị trấn Ea Súp, huyện Ea Súp</t>
  </si>
  <si>
    <t xml:space="preserve"> 4243 QĐ-UBND, ngày 17/11/2023</t>
  </si>
  <si>
    <t>Đường giao thông trục chính vào khu du lịch sinh thái Buôn Đôn, xã Krông Na</t>
  </si>
  <si>
    <t>2589/QĐ-UBND , 20/9/2021</t>
  </si>
  <si>
    <t>Kiên cố hóa kênh tưới cánh đồng đồi cao, cánh đồng 19/3, xã Ea Bar, huyện Buôn Đôn</t>
  </si>
  <si>
    <t>4848/QĐ-UBND, ngày 29/12/2023</t>
  </si>
  <si>
    <t>Hội trường liên cơ quan huyện Buôn Đôn</t>
  </si>
  <si>
    <t>2145/QĐ-UBND, ngày 11/6/2024</t>
  </si>
  <si>
    <t>Cải tạo, nâng cấp đường giao thông từ Tỉnh lộ 1 vào khu du lịch Thanh Hà (Thác 7 nhánh), xã Ea Huar, huyện Buôn Đôn</t>
  </si>
  <si>
    <t>3301/QĐ-UBND, ngày 15/8/2023</t>
  </si>
  <si>
    <t>Cải tạo, nâng cấp đường giao thông liên xã Ea Nuôl, huyện Buôn Đôn đi xã Hoà Xuân, thành phố Buôn Ma Thuột</t>
  </si>
  <si>
    <t>1556/QĐ-UBND, ngày 26/4/2024</t>
  </si>
  <si>
    <t>Gói 41B thuộc dự án: CTTL Hồ chứa nước Ea Súp thượng Hợp phần hệ thống kênh chính Tây</t>
  </si>
  <si>
    <t>3045/QĐ-BNN
XD, 26/10/2009; 
2369/QĐ
UBND, 
09/10/2014; 
1310/QĐ-BNN
XD, 15/4/2016</t>
  </si>
  <si>
    <t>Chỉnh trang đô thị trung tâm huyện Buôn Đôn</t>
  </si>
  <si>
    <t>4849/QĐ-UBND, ngày 29/12/2023</t>
  </si>
  <si>
    <t>Nâng cấp đường giao thông từ thị trấn Buôn Trấp đi Buôn Tơ Lơ, huyện Krông Ana</t>
  </si>
  <si>
    <t>1282/QĐ-UBND, ngày 09/5/2024</t>
  </si>
  <si>
    <t>Xây dựng trạm bơm buôn trấp 6 và hệ thống kênh tưới khu vực Thác Đá, thị trấn Buôn Trấp, huyện Krông Ana</t>
  </si>
  <si>
    <t>1283/QĐ-UBND, ngày 09/5/2024</t>
  </si>
  <si>
    <t>Cải tạo nâng cấp và mở rộng tuyến đường Nguyễn Du nối dài, thị trấn Buôn Trấp, huyện Krông Ana (đoạn từ tổ dân phố 3 đến ngã tư buôn Ê Căm)</t>
  </si>
  <si>
    <t>2472/QĐ-UBND, 24/6/2023</t>
  </si>
  <si>
    <t>Hệ thống điện chiếu sáng công cộng các tuyến đường thị trấn Ea Súp.</t>
  </si>
  <si>
    <t>1499/QĐ-UBND, ngày 09/4/2024</t>
  </si>
  <si>
    <t>Gói 41A  thuộc dự án: CTTL Hồ chứa nước Ea Súp thượng Hợp phần hệ thống kênh chính Tây</t>
  </si>
  <si>
    <t xml:space="preserve"> 3045/QĐ-BNN
XD, 26/10/2009; 
2369/QĐ
UBND, 
09/10/2014; 
1310/QĐ-BNN
XD, 15/4/2016</t>
  </si>
  <si>
    <t>Xây dựng trạm bơm Buôn Trấp 5 và hệ thống kênh tưới cánh đồng tháng 10, huyện Krông Ana</t>
  </si>
  <si>
    <t>1120/QĐ UBND, ngày 26/4/2024</t>
  </si>
  <si>
    <t>Đường giao thông ra khu sản xuất tập trung cánh đồng tháng 10, thị trấn Buôn Trấp, huyện Krông Ana</t>
  </si>
  <si>
    <t xml:space="preserve"> 1121/QĐ
UBND, ngày 
26/4/2024</t>
  </si>
  <si>
    <t>Dự án Đường giao thông Cụm Công nghiệp Ea Lê, huyện Ea Súp (Đường số No1, N02, No3, No4),</t>
  </si>
  <si>
    <t>2888/QĐ-UBND, ngày 23/12/2022</t>
  </si>
  <si>
    <t>Cải tạo, nâng cấp đường giao thông từ Km2+500 Tỉnh lộ 1, xã Ea Nuôl huyện Buôn Đôn đi xã Hòa Xuân, thành phố Buôn Ma Thuột</t>
  </si>
  <si>
    <t>3304/QĐ-UBND, ngày 27/8/2024</t>
  </si>
  <si>
    <t>Đường Nguyễn Hữu Thọ nối từ đường Nguyễn Chí Thanh đến hẻm 119 Nguyễn Văn Cừ</t>
  </si>
  <si>
    <t>8026/QĐ-UBND - 30/10/2019</t>
  </si>
  <si>
    <t>Trường THCS Phan Chu Trinh; Hạng mục: Xây mới nhà lớp học, nhà đa năng nhà bảo vệ, Garaxe; Cải tạo mở rộng các nhà lớp học, nhà bộ môn và hạ tầng kỹ thuật</t>
  </si>
  <si>
    <t xml:space="preserve">5861/QĐ-UBND, ngày 5/10/2023 </t>
  </si>
  <si>
    <t>Đường Đông Tây, thành phố Buôn Ma Thuột</t>
  </si>
  <si>
    <t>2051/QĐ-UBND 13/10/2023</t>
  </si>
  <si>
    <t>Đường Phan Huy Chú (từ đường 30/4 đến hết phường Khánh Xuân)- giai đoạn 1</t>
  </si>
  <si>
    <t>8668/QĐ-UBND - 10/10/2022</t>
  </si>
  <si>
    <t xml:space="preserve">Hồ thủy lợi Ea Tam </t>
  </si>
  <si>
    <t>1674/QĐ-UBND 07/7/2021</t>
  </si>
  <si>
    <t>Nạo vét, nâng cấp đập, tràn, cống, đường vào đập Hồ ông Và, xã Ea Tu</t>
  </si>
  <si>
    <t>Quyết định số 3516/QĐ-UBND ngày 3/7/2022</t>
  </si>
  <si>
    <t>Xây dựng hệ thống điện chiếu sáng thông minh một số tuyến đường trên địa bàn thành phố Buôn Ma Thuột (tuyến đường Lê Duẩn, Y Wang và các đường nhánh rẽ)</t>
  </si>
  <si>
    <t>2382/QĐ-UBND - 21/04/2025</t>
  </si>
  <si>
    <t>XDCSHT khu dân cư TDP 12 phường Tân An (khu chăn nuôi cũ, 6,2ha)</t>
  </si>
  <si>
    <t>1868/QĐ-UBND
 ngày 31/3/2025</t>
  </si>
  <si>
    <t>Đường Hùng Vương (Nối tiếp giai đoạn 1 đến đường Nguyễn Văn Cừ)</t>
  </si>
  <si>
    <t>7599/QĐ-UBND - 30/08/2022</t>
  </si>
  <si>
    <t>Nâng cấp, mở rộng đường 19 tháng 5 (giai đoạn 1)</t>
  </si>
  <si>
    <t>Quyết định số 6322/QĐ-UBND ngày 30/10/2023</t>
  </si>
  <si>
    <t>Di tích lịch sử Đài tưởng niệm Liệt sĩ Mậu Thân 1968, phường Tân Hoà, thành phố Buôn Ma Thuột; Hạng mục: Sửa chữa, tôn tạo khu mộ tập thể Liệt sĩ tại Km7</t>
  </si>
  <si>
    <t>Quyết định số 7302/QĐ-UBND, ngày 21/12/2023</t>
  </si>
  <si>
    <t>Trường Mầm non Hòa Phú; hạng mục: Nhà lớp học 06 phòng và 02 phòng chức năng, bếp ăn, nhà bảo vệ; nhà xe, hạ tầng kỹ thuật; Cải tạo nhà lớp học 05 phòng, sân vườn, cổng, tường rào</t>
  </si>
  <si>
    <t>2245/QĐ-UBND ngày 11/4/2025</t>
  </si>
  <si>
    <t>Đường nối từ ngã ba Y Wang - Lê Duẩn đến đường 30 tháng 4 (đường Bà Huyện Thanh Quan nối dài)</t>
  </si>
  <si>
    <t>Quyết định số 5748/QĐ-UBND ngày 04/9/2021</t>
  </si>
  <si>
    <t xml:space="preserve">Cải tạo, sửa chữa một số tuyến đường trên địa bàn thành phố </t>
  </si>
  <si>
    <t>Quyết định số 1742/QĐ-UBND ngày 26/3/2025</t>
  </si>
  <si>
    <t>XDCSHT khu dân cư thôn 2, xã Cư Êbur</t>
  </si>
  <si>
    <t>Quyết định số 8604/QĐ-UBND ngày 01/12/2021</t>
  </si>
  <si>
    <t>Đường nối từ đường Hà Huy Tập đến Quốc lộ 14 (đường Nguyễn Chí Thanh), phường Tân An, thành phố Buôn Ma Thuột</t>
  </si>
  <si>
    <t>3268/QĐ-UBND 16/3/2023</t>
  </si>
  <si>
    <t>Mở rộng, nâng cấp đường D8, phường Tân An</t>
  </si>
  <si>
    <t>Quyết định số 2224/QĐ-UBND ngày 13/4/2022,  QĐ số 2151/QĐ-UBND ngày 08/4/2025</t>
  </si>
  <si>
    <t>Đường nối từ Hùng Vương (số 397 Hùng Vương) đến đường Trần Quý Cáp</t>
  </si>
  <si>
    <t>2683/QĐ-UBND - 29/04/2022</t>
  </si>
  <si>
    <t>Trường THCS Trần Bình Trọng; hạng mục: Xây mới 06 phòng lớp học; Nhà đa năng, nhà thư viện và hạ tầng kỹ thuật</t>
  </si>
  <si>
    <t>2539/QĐ-UBND - 24/4/2025</t>
  </si>
  <si>
    <t>Cải tạo hạ tầng kỹ thuật xung quanh nút giao Ngã Sáu thành phố Buôn Ma Thuột</t>
  </si>
  <si>
    <t>2367/QĐ-UBND 17/4/2025</t>
  </si>
  <si>
    <t>4242/QĐ- UBND ngày 17/11/2023</t>
  </si>
  <si>
    <t>Đường Chu Văn An - Nơ Trang Long - Hồ Xuân Hương, thị trấn Ea Súp, huyện Ea Súp</t>
  </si>
  <si>
    <t>1554/QĐ-UBND ngày 12/4/2024</t>
  </si>
  <si>
    <t>Đường giao thông từ trung tâm xã Ia Rvê đi đồn biên phòng 737, xã Ia Rvê, huyện Ea Súp</t>
  </si>
  <si>
    <t>2140/QĐ-UBND ngày 14/03/2022</t>
  </si>
  <si>
    <t>Trường THCS Bế Văn Đàn; Hạng mục: Nhà bộ môn</t>
  </si>
  <si>
    <t>QĐ số 1163/QĐ-UBND ngày 04/03/2024</t>
  </si>
  <si>
    <t>Trường THCS Ea Bung; Hạng mục: Nhà lớp học 06 phòng</t>
  </si>
  <si>
    <t>QĐ số 215/QĐ-UBND ngày 16/06/2021</t>
  </si>
  <si>
    <t>Đường giao thông từ xã Ea Lê đi thôn Bình Lợi, xã Cư M’lan, huyện Ea Súp</t>
  </si>
  <si>
    <t>3441/QĐ-UBND ngày 26/9/2024</t>
  </si>
  <si>
    <t>Hệ thống điện chiếu sáng công cộng các tuyến đường thị trấn Ea Súp</t>
  </si>
  <si>
    <t>QĐ số 1499/QĐ-UBND ngày 09/4/2024</t>
  </si>
  <si>
    <t>Trường THPT Ea Súp; Hạng mục: Xây dựng 04 phòng học bộ môn (02 tầng)</t>
  </si>
  <si>
    <t>QĐ số 2210/QĐ-UBND ngày 08/7/2024</t>
  </si>
  <si>
    <t>Trường mầm non Cư Kbang; Hạng mục: Nhà lớp học 04 phòng</t>
  </si>
  <si>
    <t>Số 3306/QĐ-UBND, ngày 03/06/2022</t>
  </si>
  <si>
    <t>1163/QĐ-UBND ngày 04/03/2024</t>
  </si>
  <si>
    <t>Trường THCS Quang Trung; Hạng mục: Nhà bộ môn</t>
  </si>
  <si>
    <t>QĐ số 1675/QĐ-UBND ngày 26/04/2024</t>
  </si>
  <si>
    <t>Trường TH Cư M'lan, xã Cư M'lan; Hạng mục: Nhà lớp học 06 phòng</t>
  </si>
  <si>
    <t>QĐ số 2224/QĐ-UBND ngày 11/7/2024</t>
  </si>
  <si>
    <t>Đường giao thông liên xã từ Đập Thiên Đường, xã Tân Hòa đi thôn Ea Ly, xã Ea Wer, huyện Buôn Đôn</t>
  </si>
  <si>
    <t xml:space="preserve">3465/QĐ-UBND ngày 22/8/2022 </t>
  </si>
  <si>
    <t>Nhà văn hóa và sân thể thao xã Tân Hòa</t>
  </si>
  <si>
    <t>2831/QĐ-UBND ngày 14/7/2023</t>
  </si>
  <si>
    <t>Trường MN Họa Mi xã Krông Na, HM: Nhà hiệu bộ</t>
  </si>
  <si>
    <t>1138/QĐ-UBND, ngày 14/3/2023</t>
  </si>
  <si>
    <t>Chỉnh trang đô thị trung tâm huyện</t>
  </si>
  <si>
    <t>Cải tạo, nâng cấp tuyến đường giao thông liên xã Dur Kmăl đi xã Quảng Điền, huyện Krông Ana</t>
  </si>
  <si>
    <t>4071/QĐ-UBND ngày 16/11/2023 của UBND huyện Krông Ana</t>
  </si>
  <si>
    <t>Cải tạo, nâng cấp đường Lê Duẩn (đoạn từ đường Nguyễn Du đến đường Ngô Quyền), thị trấn Buôn Trấp (giai đoạn 1)</t>
  </si>
  <si>
    <t>517/QĐ-UBND ngày 21/3/2023 của UBND huyện Krông Ana</t>
  </si>
  <si>
    <t>Đường giao thông từ đường Lê Quý Đôn, TDP7 đi buôn Ê Căm, thị trấn Buôn Trấp</t>
  </si>
  <si>
    <t>3694/QĐ-UBND ngày 30/12/2022</t>
  </si>
  <si>
    <t>Đường giao thông liên thôn từ buôn Dhăm buôn Ea Kruế, xã Ea Bông, huyện Krông Ana</t>
  </si>
  <si>
    <t>3332/QĐ-UBND ngày
15/9/2023</t>
  </si>
  <si>
    <t>Cải tạo, nâng cấp vỉa hè trụ sở Đảng ủy - HĐND - UBND - UBMTTQVN xã Ea Bông</t>
  </si>
  <si>
    <t>3243/QĐ-UBND ngày 14 /10 / 2024 của  UBND huyện Krông Ana</t>
  </si>
  <si>
    <t>Đường giao thông liên thôn từ thôn Hòa Tây đi buôn Dhăm và buôn Knul đi thôn 10/3, xã Ea Bông, huyện Krông Ana</t>
  </si>
  <si>
    <t>3331/QĐ-UBND ngày 15/9/2023 của UBND huyện Krông Ana</t>
  </si>
  <si>
    <t>Xây dựng trạm bơm T144 và kiên cố hoá kênh mương cánh đồng B, thôn buôn Triết, xã Dur Kmăl, huyện Krông Ana;</t>
  </si>
  <si>
    <t>4072/QĐ-UBND ngày 16/11/2023 của UBND huyện Krông Ana</t>
  </si>
  <si>
    <t>Đường giao thông buôn Năc và buôn Ea Kruế, xã Ea Bông, huyện Krông Ana</t>
  </si>
  <si>
    <t>3333/QĐ-UBND ngày 15 tháng 9 năm 2023 của UBND huyện Krông Ana</t>
  </si>
  <si>
    <t>Dự án Đầu tư xây dựng đường giao thông trục D2 (đường trục chính trung tâm) Cụm Công nghiệp Cư Kuin</t>
  </si>
  <si>
    <t>Ea H'leo</t>
  </si>
  <si>
    <t>1999/QĐ-UBND, ngày 08/9/2022</t>
  </si>
  <si>
    <t>Trạm bơm cánh đồng Công Trường, xã Ea Trul, huyện Krông Bông</t>
  </si>
  <si>
    <t>3276/QĐ-UBND, ngày 19/7/2023</t>
  </si>
  <si>
    <t>Kiên cố hóa kênh mương công trình Trạm bơm Buôn Tliêr xã Hòa Phong, huyện Krông Bông</t>
  </si>
  <si>
    <t>2489/QĐ-UBND, ngày 21/6/2023</t>
  </si>
  <si>
    <t>Đường vào khu sản xuất phía Tây xã Dang Kang, huyện Krông Bông</t>
  </si>
  <si>
    <t>1291/QĐ-UBND ngày 01/04/2024</t>
  </si>
  <si>
    <t>Sửa chữa kênh N2 CTTL Buôn Triết, xã Buôn Triết, huyện Lắk</t>
  </si>
  <si>
    <t>2312/QĐ-UBND, ngày  13/6/2023</t>
  </si>
  <si>
    <t>Kiên cố hóa kênh mương công trình trạm bơm Buôn Cư Mil, xã Ea Trul, huyện Krông Bông</t>
  </si>
  <si>
    <t>1388/QĐ-UBND, ngày 17/4/2024</t>
  </si>
  <si>
    <t>Trường THPT Trần Hưng Đạo, huyện Krông Bông; Hạng mục: Nhà lớp học 8 phòng, nhà bộ môn kết hợp các phòng chức năng, nhà đa chức năng, sân bê tông</t>
  </si>
  <si>
    <t>1390/QĐ-UBND, ngày 17/4/2024</t>
  </si>
  <si>
    <t>Trụ Sở làm việc Đảng ủy, HĐND-UBND- UBMT Tổ quốc  xã Cư Pui, huyện Krông Bông</t>
  </si>
  <si>
    <t>1421/QĐ-UBND, ngày 22/4/2024</t>
  </si>
  <si>
    <t>Nâng cấp đường giao thông từ thôn 7, xã Ea Phê đi thôn 19, 20 xã Krông Buk, huyện Krông Pắc</t>
  </si>
  <si>
    <t>1816/QĐ-UBND, ngày 10/4/2023</t>
  </si>
  <si>
    <t>Kiên cố hóa kênh mương từ trạm bơm Tong Ting đi cánh đồng hồ Tong Ting và cánh đồng Hòa Hiệp, buôn Ea Mao, xã Ea Yiêng</t>
  </si>
  <si>
    <t>1653/QĐ-UBND, ngày 06/5/2024</t>
  </si>
  <si>
    <t>Cải tạo, nâng cấp đường giao thông liên xã Ea Pil đi xã Cư Prao, huyện M'Drắk (Đoạn nối dài)</t>
  </si>
  <si>
    <t xml:space="preserve"> 977/QĐ
UBND, ngày 
15/3/2023</t>
  </si>
  <si>
    <t>Cải tạo, nâng cấp đường giao thông liên xã Ea Trang đi xã Cư San, huyện M'Drắk (lý trình Km0+00 - Km1+720 và Km4+280 - Km6+130)</t>
  </si>
  <si>
    <t xml:space="preserve"> 1345/QĐ
UBND, ngày 
07/4/2023</t>
  </si>
  <si>
    <t xml:space="preserve">Nâng cấp đường giao thông từ Quốc lộ 26 đi thôn Ea Bra, xã Ea Trang, huyện M'Drắk </t>
  </si>
  <si>
    <t xml:space="preserve"> 1409/QĐ
UBND, ngày 
29/3/2024</t>
  </si>
  <si>
    <t xml:space="preserve">Nâng cấp đường giao thông liên thôn từ buôn M'Jui đi buôn M'o xã Ea Trang, huyện M'Drắk </t>
  </si>
  <si>
    <t xml:space="preserve"> 1408/QĐ
UBND, ngày 
29/3/2024</t>
  </si>
  <si>
    <t>Cải tạo, nâng cấp đường vành đai phía tây nam Thị trấn M'Drắk, huyện M'Drắk</t>
  </si>
  <si>
    <t xml:space="preserve"> 1803/QĐ
UBND, ngày 
04/5/2024</t>
  </si>
  <si>
    <t>Đường N8 Khu trung tâm hành chính mới huyện Ea Kar</t>
  </si>
  <si>
    <t>323/QĐ-UBND, 22/6/2023</t>
  </si>
  <si>
    <t>Đầu tư xây dựng cơ sở hạ tầng thiết yếu khu dân cư Buôn Ea Rớt, xã Cư Elang, huyện Ea Kar</t>
  </si>
  <si>
    <t>125/QĐ-UBND, ngày 27/3/2023</t>
  </si>
  <si>
    <t>Xây dựng hệ thống tiêu nước dọc đường lô cao su từ tỉnh lộ 10 đấu nối vào hệ thống thoát nước khu trung tâm hành chính huyện Cư Kuin</t>
  </si>
  <si>
    <t>2592/QĐ-UBND, ngày 26/9/2023</t>
  </si>
  <si>
    <t xml:space="preserve">Cải tạo, nâng cấp đường GT từ thôn 1B đi thôn 19 xã Cư Êwi, huyện Cư Kuin </t>
  </si>
  <si>
    <t>1761/QĐ-UBND, 02/6/2023</t>
  </si>
  <si>
    <t>Nâng cấp vỉa hè, hệ thống điện bờ hồ và Trung tâm huyện phục vụ du lịch hồ Lắk</t>
  </si>
  <si>
    <t>1460/QĐ-UBND ngày 30/6/2022</t>
  </si>
  <si>
    <t>Thảm nhựa các tuyến đường giao thông nội thị trấn Liên Sơn, huyện Lắk</t>
  </si>
  <si>
    <t>3770/QĐ-UBND, ngày 24/10/2023</t>
  </si>
  <si>
    <t>Dự án Hệ thống xử lý nước thải Cụm Công nghiệp Ea Đar, huyện Ea Kar</t>
  </si>
  <si>
    <t>325/QĐ-UBND, 22/6/2023</t>
  </si>
  <si>
    <t>Hệ thống kênh mương kênh T25, cánh đồng thôn Tân Lợi 1, buôn Đăk Rơ Leang 1, Đăk Rơ Leang 2 xã Ea Uy, huyện Krông Pắc</t>
  </si>
  <si>
    <t>2559/QĐ-UBND, ngày 19/6/2023</t>
  </si>
  <si>
    <t>Trạm bơm cánh đồng Đồi Sơn, xã Khuê Ngọc Điền, huyện Krông Bông</t>
  </si>
  <si>
    <t>2596/QĐ-UBND, ngày 28/6/2023</t>
  </si>
  <si>
    <t>Đường vào khu dãn dân, tái định cư (Buôn Ea Chôr,  Buôn Kiều, Buôn Hằng Năm), xã Yang Mao, huyện Krông Bông</t>
  </si>
  <si>
    <t>2685/QĐ-UBND ngày 29/9/2021</t>
  </si>
  <si>
    <t>Nhà thi đấu thể dục thể thao huyện Krông Pắc</t>
  </si>
  <si>
    <t>1659/QĐ-UBND, ngày 08/5/2024</t>
  </si>
  <si>
    <t>Nâng cấp, sửa chữa đường giao thông từ trung tâm xã Krông Búk (QL26), huyện Krông Pắc đi xã Cư Huê, huyện Ea Kar</t>
  </si>
  <si>
    <t>2309/QĐ-UBND, ngày 31/5/2023</t>
  </si>
  <si>
    <t>Đường giao thông liên xã Đắk Phơi - Đắk Nuê, huyện Lắk</t>
  </si>
  <si>
    <t>1354/QĐ-UBND, ngày 11/4/2024</t>
  </si>
  <si>
    <t>Đường ven hồ Lắk đoạn từ đường liên xã Yang Tao - Đắk Liêng đến buôn Bhôk, xã Yang Tao, huyện Lắk</t>
  </si>
  <si>
    <t>1391/QĐ-UBND, ngày 22/4/2024</t>
  </si>
  <si>
    <t>Trung tâm Truyền thông - Văn hóa - Thể thao huyện Cư Kuin; Hạng mục: Nhà thi đấu thể thao, nhà bảo vệ, cổng tường rào và hạ tầng kỹ thuật</t>
  </si>
  <si>
    <t>962/QĐ-UBND, ngày 03/4/2024</t>
  </si>
  <si>
    <t>Dự án Xây dựng nhà máy xử lý nước thải tập trung Cụm Công nghiệp Cư Kuin</t>
  </si>
  <si>
    <t>2046/QĐ-UBND, ngày 13/9/2022</t>
  </si>
  <si>
    <t>Nâng cấp, mở rộng hoa viên tượng đài chiến thắng huyện Lắk</t>
  </si>
  <si>
    <t>1389/QĐ-UBND, ngày 22/4/2024</t>
  </si>
  <si>
    <t>Trụ sở Đảng ủy - HĐND - UBND và UBMTTQVN xã Ea Hu</t>
  </si>
  <si>
    <t>1898/QĐ-UBND, ngày 23/6/2023</t>
  </si>
  <si>
    <t>Hệ thống thoát nước khu trung tâm hành chính huyện Cư Kuin</t>
  </si>
  <si>
    <t>2212/QĐ-UBND, 27/7/2016; 2995/QĐ-UBND, 15/10/2019</t>
  </si>
  <si>
    <t>Đường giao thông nội thị từ Tổ dân phố 8 (nay tổ dân phố 1 mới) đi Tổ dân phố 4 thị trấn M'Drắk, huyện M'Drắk</t>
  </si>
  <si>
    <t xml:space="preserve"> 1008/QĐ
UBND, ngày 
20/3/2023</t>
  </si>
  <si>
    <t>Cải tạo đường GT liên xã Ea Ktur đi xã Ea Ning (đoạn từ ngã 3 Ea Sim đến Hồ Viêt Đức 4), huyện Cư Kuin</t>
  </si>
  <si>
    <t>60/QĐ-UBND, ngày 13/01/2023</t>
  </si>
  <si>
    <t>Trạm bơm Đông sơn xã Hòa Hiệp, huyện Cư Kuin</t>
  </si>
  <si>
    <t>1778/QĐ-UBND, 31/10/2018</t>
  </si>
  <si>
    <t>Kiên cố hóa kênh mương công trình Trạm bơm thôn 6, xã Hòa Lễ huyện Krông Bông</t>
  </si>
  <si>
    <t>1389/QĐ-UBND, ngày 17/4/2024</t>
  </si>
  <si>
    <t xml:space="preserve">Nâng cấp, cải tạo Đường giao thông liên xã từ thôn 2 xã Ea Bhôk đến chợ An Bình xã Ea Hu, huyện Cư Kuin. </t>
  </si>
  <si>
    <t>1207/QĐ-UBND, ngày 17/5/2023</t>
  </si>
  <si>
    <t>Đường D5, N4 Khu trung tâm hành chính mới huyện Ea Kar</t>
  </si>
  <si>
    <t>1214/QĐ-UBND, 30/5/2022</t>
  </si>
  <si>
    <t>Dự án Đường giao thông Cụm Công nghiệp M’Drắk, huyện M’Drắk</t>
  </si>
  <si>
    <t xml:space="preserve"> 5306/QĐ
UBND, ngày 
08/12/2023</t>
  </si>
  <si>
    <t>Trường tiểu học - THCS Lý Tự Trọng các hạng mục khuôn viên và kiến trúc khác</t>
  </si>
  <si>
    <t>286/QĐ-UBND ngày 02/06/2022</t>
  </si>
  <si>
    <t>Trường mầm non Thanh Bình, xã Ea Sar, huyện Ea Kar. Hạng mục: Nhà lớp học 6 phòng 1 tầng</t>
  </si>
  <si>
    <t>519/QĐ-UBND 30/8/2021</t>
  </si>
  <si>
    <t xml:space="preserve">Xây dựng nhà lớp học 8 phòng - 02 tầng Trường Mầm non Bình Minh </t>
  </si>
  <si>
    <t>45/QĐ-UBND 26/01/2022</t>
  </si>
  <si>
    <t xml:space="preserve">Xây dựng 4 phòng lớp học trường Mầm non Phong Lan, xã Ea Kmút, huyện Ea Kar </t>
  </si>
  <si>
    <t>856/QĐ-UBND ngày 13/9/2022</t>
  </si>
  <si>
    <t>Trường TH La Văn Cầu 6 phòng học nâng cấp</t>
  </si>
  <si>
    <t xml:space="preserve"> 356/QĐ-UBND ngày 16/6/2022</t>
  </si>
  <si>
    <t>Chỉnh trang vỉa hè, cây xanh đường ĐH.2 từ QL26 đi Ea Pal</t>
  </si>
  <si>
    <t>342/QĐ-UBND ngày 28/06/2023</t>
  </si>
  <si>
    <t>Đường trục đi nhà văn hoá xã Cư Huê</t>
  </si>
  <si>
    <t>688/QĐ-UBND ngày 28/10/2022</t>
  </si>
  <si>
    <t>Đường từ thị trấn Ea Kar đi Cư Huê</t>
  </si>
  <si>
    <t xml:space="preserve"> 504/QĐ-UBND ngày 11/8/2022</t>
  </si>
  <si>
    <t>Chỉnh trang đường giao thông nội thị xã Cư Ni</t>
  </si>
  <si>
    <t xml:space="preserve"> 510/QĐ-UBND ngày 15/8/2022</t>
  </si>
  <si>
    <t>Đường giao thông Cư Ni - Ea Pal</t>
  </si>
  <si>
    <t xml:space="preserve">524/QĐ-UBND ngày 19/8/2022 </t>
  </si>
  <si>
    <t>Trục cảnh quan trung tâm xã Xuân Phú</t>
  </si>
  <si>
    <t>595/QĐ-UBND ngày 19/9/2022</t>
  </si>
  <si>
    <t>Đường nội bộ Trụ sở HĐND&amp;UBND xã Ea Pal, huyện Ea Kar</t>
  </si>
  <si>
    <t>563/QĐ-UBND ngày 14/9/2021</t>
  </si>
  <si>
    <t>Đường giao thông liên xã Xuân Phú đi Ea Sar (từ ngã ba nhà bà Vui, thôn Trung Hòa xã Xuân Phú đi cầu mới qua xã Ea Sar), huyện Ea Kar</t>
  </si>
  <si>
    <t>241/QĐ-UBND, ngày 12/5/2022</t>
  </si>
  <si>
    <t>ĐGT liên xã Ea Pal đi TT Ea Knốp (Đoạn từ nhà ông Khẩn thôn 9 đến nhà ông Thưởng thôn 6B xã Ea Pal)</t>
  </si>
  <si>
    <t>379/QĐ-UBND, ngày 25/7/2023</t>
  </si>
  <si>
    <t>ĐGT liên xã Ea Pal đi Cư Prông (Đoạn từ nhà ông Huy T14 đến nhà ông Thượng T6B)</t>
  </si>
  <si>
    <t>375/QĐ-UBND, ngày 24/7/2023</t>
  </si>
  <si>
    <t>ĐGT liên xã Ea Pal đi xã Cư Ni (Đoạn từ cổng chào T5 đi nhà ông Linh T13 và đoạn từ cổng chào T2 đi nhà ông Hương T2)</t>
  </si>
  <si>
    <t>374/QĐ-UBND, ngày 24/7/2023</t>
  </si>
  <si>
    <t>Nhà văn hóa xã Ea Pal</t>
  </si>
  <si>
    <t>381/QĐ-UBND, ngày 25/7/2023</t>
  </si>
  <si>
    <t>Đường giao thông trục xã ĐX2 và ĐX5 xã Ea Ô</t>
  </si>
  <si>
    <t>657/QĐ-UBND ngày 15/11/2023</t>
  </si>
  <si>
    <t>Đường giao thông trục chính trung tâm xã Cư Prông đi buôn M'um</t>
  </si>
  <si>
    <t>823/QĐ-UBND ngày 23/12/2022</t>
  </si>
  <si>
    <t>Đường giao thông trung tâm xã Cư Yang đến giáp xã Ea Ô</t>
  </si>
  <si>
    <t>829/QĐ-UBND, ngày 23/12/2022</t>
  </si>
  <si>
    <t>Đường giao thông thôn Hạ Long đi trung tâm xã Cư Prông</t>
  </si>
  <si>
    <t>825/QĐ-UBND, ngày 23/12/2022</t>
  </si>
  <si>
    <t>Đường giao thông liên xã từ xã Cư Elang đi xã Ea Ô</t>
  </si>
  <si>
    <t>824/QĐ-UBND, ngày 23/12/2022</t>
  </si>
  <si>
    <t>Xây dựng các trục đường giao thông từ các buôn M'ar , M'oa đi trung tâm xã Cư Huê, huyện Ea Kar</t>
  </si>
  <si>
    <t>331/QĐ-UBND, ngày 26/6/2023</t>
  </si>
  <si>
    <t>Đường giao thông liên xã Cư Prông đi Ea Tih (từ Hạ Long xã Cư Prông đi thôn Tiến Đông xã Ea Tih)</t>
  </si>
  <si>
    <t>332/QĐ-UBND, ngày 26/6/2023</t>
  </si>
  <si>
    <t>Đường giao thông liên xã Ea Sar đi xã Ea Sô, huyện Ea Kar</t>
  </si>
  <si>
    <t>333/QĐ-UBND, ngày 26/6/2023</t>
  </si>
  <si>
    <t>Đường giao thông liên xã Xuân Phú - Ea Sar (đoạn thôn Hạ Điền xã Xuân Phú đi thôn Thanh Bình xã Ea Sar), huyện Ea Kar</t>
  </si>
  <si>
    <t xml:space="preserve">238/QĐ-UBND ngày 11/5/2022  </t>
  </si>
  <si>
    <t>Trường mầm non Ngọc Lan thị trấn Ea Kar</t>
  </si>
  <si>
    <t>448/QĐ-UBND ngày 30/7/2024</t>
  </si>
  <si>
    <t>Đường D5, N4 Khu trung tâm hành chính mới huyện Ea Kar (26 tỷ đồng)</t>
  </si>
  <si>
    <t xml:space="preserve">1214/QĐ-UBND ngày 30/5/2022 </t>
  </si>
  <si>
    <t>Xây dựng một số hạng mục kỹ thuật san nền, kè đá thuộc Khu trung tâm hành chính mới huyện Ea Kar (14,9 tỷ đồng)</t>
  </si>
  <si>
    <t xml:space="preserve">713/QĐ-UBND ngày 05/12/2023 </t>
  </si>
  <si>
    <t>323/QĐ-UBND ngày 22/06/2023</t>
  </si>
  <si>
    <t>Đường trục chính từ QL 26 vào trụ sở UBND Thị trấn Ea Knốp</t>
  </si>
  <si>
    <t>753/QĐ-UBND ngày 17/12/2024</t>
  </si>
  <si>
    <t>Trường Nguyễn Bỉnh Khiêm, xã Ea Kmút, huyện Ea Kar</t>
  </si>
  <si>
    <t>405/QĐ-UBND ngày 03/7/2024</t>
  </si>
  <si>
    <t>Đường giao thông liên thôn từ buôn Mliêng đi thôn Hòa Bình 3</t>
  </si>
  <si>
    <t>4068/QĐ-UBND ngày 14/11/2023</t>
  </si>
  <si>
    <t>Xây dựng nhà bộ phận một cửa UBND huyện</t>
  </si>
  <si>
    <t>12/QĐ-UBND ngày 12/12/2024</t>
  </si>
  <si>
    <t>Cải tạo, nâng cấp đập dâng Cây Dù</t>
  </si>
  <si>
    <t>4070/QĐ-UBND ngày 14/11/2023</t>
  </si>
  <si>
    <t>Xây dựng hệ thống lưới điện để cấp điện cho các hộ dân tại thôn Ea Rớt, xã Cư Pui, huyện Krông Bông</t>
  </si>
  <si>
    <t>Quyết định số 2395/QĐ-UBND ngày 01/07/2024 của UBND huyện Krông Bông</t>
  </si>
  <si>
    <t>Đường giao thông trục chính vào khu sản xuất cánh đồng tập trung xã Yang Reh</t>
  </si>
  <si>
    <t>2415/QĐ-UBND ngày 15/6/2023</t>
  </si>
  <si>
    <t>Đường giao thông liên xã Hoà Thành đi xã Hoà Tân, huyện Krông Bông</t>
  </si>
  <si>
    <t>3288/QĐ-UBND ngày 21/7/2023</t>
  </si>
  <si>
    <t>Nâng cấp, mở rộng và vỉa hè đường Hai Bà Trưng, thị trấn Krông Kmar</t>
  </si>
  <si>
    <t>3980/QĐ-UBND ngày 21/9/2023</t>
  </si>
  <si>
    <t>Nâng cấp và kéo dài tuyến kênh cánh đồng Ea Chay kết hợp đường giao thông trục chính nội đồng, xã Yang Mao, huyện Krông Bông</t>
  </si>
  <si>
    <t xml:space="preserve">Quyết định số 3128/QĐ-UBND ngày 13/7/2023 của UBND huyện Krông Bông </t>
  </si>
  <si>
    <t>85</t>
  </si>
  <si>
    <t xml:space="preserve">Đường giao thông liên xã Hòa Thành đi xã Cư Êwi, huyện Cư Kuin và Hòa Thành đi xã Dang Kang, huyện Krông Bông"
</t>
  </si>
  <si>
    <t xml:space="preserve">Quyết định 3289/QĐ-UBND ngày 21/7/2023 của UBND huyện Krông Bông </t>
  </si>
  <si>
    <t>86</t>
  </si>
  <si>
    <t xml:space="preserve">Các trục đường giao thông tại buôn Tơng Rang B và buôn Cư Đrăm, xã Cư Đrăm
</t>
  </si>
  <si>
    <t xml:space="preserve">Quyết định số 2414/QĐ-UBND ngày 15/6/2023  của UBND huyện Krông Bông </t>
  </si>
  <si>
    <t>87</t>
  </si>
  <si>
    <t>Cải tạo, nâng cấp đường giao thông từ xã Hòa Thành, huyện Krông Bông đi xã Ea Hu, huyện Cư Kuin</t>
  </si>
  <si>
    <t>Số 1911/QĐ-UBND ngày 20/7/2021  của UBND huyện Krông Bông</t>
  </si>
  <si>
    <t>88</t>
  </si>
  <si>
    <t>Nâng cấp kênh N1, N2 hồ thủy lợi Yang Reh, xã Yang Reh, huyện Krông Bông</t>
  </si>
  <si>
    <t xml:space="preserve">Quyết định số 2411/QĐ-UBND ngày 15/6/2023 của UBND huyện Krông Bông </t>
  </si>
  <si>
    <t>89</t>
  </si>
  <si>
    <t>Trường tiểu học Hoà Thành; Hạng mục: khối phòng học làm việc 06 phòng 2 tầng</t>
  </si>
  <si>
    <t>Quyết định số 774/QĐ-UBND ngày 12/2/2025  của UBND huyện Krông Bông</t>
  </si>
  <si>
    <t>90</t>
  </si>
  <si>
    <t xml:space="preserve">Xây dựng cơ sở hạ tầng điểm dân cư A5 thuộc khu trung tâm hành chính huyện </t>
  </si>
  <si>
    <t>354/QD-UBND
 ngày 14/3/2022</t>
  </si>
  <si>
    <t>91</t>
  </si>
  <si>
    <t>Hệ thống thoát nước khu trung tâm hành chính huyện Cư kuin</t>
  </si>
  <si>
    <t>2995/QĐ-UBND  ngày
15/10/2019</t>
  </si>
  <si>
    <t>92</t>
  </si>
  <si>
    <t>XD nhà hiệu bộ,03 phòng học , nhà vệ sinh, cổng tường rào và sân bê tông trường MN Hướng Dương</t>
  </si>
  <si>
    <t>6290/QĐ-UBND 18/8/2024</t>
  </si>
  <si>
    <t>93</t>
  </si>
  <si>
    <t>2592/QĐ-UBND ngày 26/9/2023</t>
  </si>
  <si>
    <t>94</t>
  </si>
  <si>
    <t>Cải tạo nâng cấp đường giao thông từ thôn 1B  đi thôn 19 xã Cư Êwi huyện Cư Kuin</t>
  </si>
  <si>
    <t>1761/QĐ-UBND ngày 2/6/2023</t>
  </si>
  <si>
    <t>95</t>
  </si>
  <si>
    <t>Nâng cấp cải tạo đường giao thông liên xã từ thôn 2 xã Ea Bhok đến chợ An Bình xã Ea Hu huyện Cư Kuin</t>
  </si>
  <si>
    <t>1207/QD-UBND
 ngày 17/5/2023</t>
  </si>
  <si>
    <t>96</t>
  </si>
  <si>
    <t>Dự án đầu tư xây dựng đường giao thông trục D2 (đường trục chính trung tâm) Cụm công nghiệp Cư Kuin</t>
  </si>
  <si>
    <t>1999/QĐ-UBND ngày 12/9/2022</t>
  </si>
  <si>
    <t>97</t>
  </si>
  <si>
    <t>Trụ sở Đảng ủy -HĐND - UBND và UBMTTQVN xã Ea Hu</t>
  </si>
  <si>
    <t xml:space="preserve">1898/QĐ-UBND ngày 23/6/2023 </t>
  </si>
  <si>
    <t>98</t>
  </si>
  <si>
    <t xml:space="preserve">Trung tâm tuyền thông - Văn hóa - thể thao huyện Cư Kuin; Hạng Mục: Nhà thi đấu thể thao, nhà bảo vệ, cổng tường rào và hạ tầng kỹ thuật </t>
  </si>
  <si>
    <t xml:space="preserve">962/QĐ-UBND ngày 3/4/2024 </t>
  </si>
  <si>
    <t>99</t>
  </si>
  <si>
    <t>Đường giao thông liên buôn từ buôn Ea Kmar đi buôn Ea Khít và  buôn Ea Bhok</t>
  </si>
  <si>
    <t>3582/QĐ-UBND ngày 20/12/2023</t>
  </si>
  <si>
    <t>100</t>
  </si>
  <si>
    <t>Đường giao thông Liên xã Ea Bhôk đi xã Ea Ning  ( từ ngã ba cây gòn đi trường tiểu học Nguyễn Văn Bé)</t>
  </si>
  <si>
    <t>2437/QD-UBND ngày 21/8/2023</t>
  </si>
  <si>
    <t>101</t>
  </si>
  <si>
    <t>Điểm dân cư thôn 8 xã Ea Ning</t>
  </si>
  <si>
    <t>435/QĐ-UBND 
ngày 5/2/2024</t>
  </si>
  <si>
    <t>102</t>
  </si>
  <si>
    <t>Hệ thống thoát nước chống ngập chợ Hòa Hiệp và trường THCS Đinh Bộ Lĩnh</t>
  </si>
  <si>
    <t>1728/QĐ-UBND ngày 18/4/2024</t>
  </si>
  <si>
    <t>103</t>
  </si>
  <si>
    <t>Đường giao thông liên thôn từ thôn 10 đi thôn 23 xã Ea Ning</t>
  </si>
  <si>
    <t>42/QĐ-UBND - 10/01/2025</t>
  </si>
  <si>
    <t>104</t>
  </si>
  <si>
    <t>Đường giao thông nội thôn 4, xã Ea Bhôk</t>
  </si>
  <si>
    <t>2015/QĐ-UBND - 29/04/2025</t>
  </si>
  <si>
    <t>105</t>
  </si>
  <si>
    <t>Đường giao thông liên liên thôn 1 
 đi thôn 2, xã Ea Hu</t>
  </si>
  <si>
    <t>841/QĐ-UBND - 7/03/2025</t>
  </si>
  <si>
    <t>106</t>
  </si>
  <si>
    <t>Xây dựng cầu thác đá xã Ea Hu</t>
  </si>
  <si>
    <t>827/QĐ-UBND ngày 3/3/2025</t>
  </si>
  <si>
    <t>107</t>
  </si>
  <si>
    <t>Đường giao thông từ TL10 , xa Dray Bhăng đi xã Hòa Hiệp</t>
  </si>
  <si>
    <t>2014/QĐ-UBND
ngày 29/4/2025</t>
  </si>
  <si>
    <t>108</t>
  </si>
  <si>
    <t>Quảng trường chính và các hạng mục phụ trợ, hạ tầng kỹ thuật tại khu công viên trung tâm hồ Tân An, thị trấn Phước An.</t>
  </si>
  <si>
    <t>327/QĐ-UBND, 29/01/2024</t>
  </si>
  <si>
    <t>109</t>
  </si>
  <si>
    <t>Trường TH Tô Hiệu (Xây dựng 04 phòng học, cổng, tường rào)</t>
  </si>
  <si>
    <t>2882/QĐ-UBND ngày 11/7/2024</t>
  </si>
  <si>
    <t>110</t>
  </si>
  <si>
    <t>Nâng cấp, sửa chữa nhà làm việc Ban Dân vận - Mặt trận huyện (QT)</t>
  </si>
  <si>
    <t>8602/QĐ-UBND ngày 16/12/2020</t>
  </si>
  <si>
    <t>111</t>
  </si>
  <si>
    <t>Hệ thống thoát nước đấu nối QL 26 đường Ea Phê - Ea Kuang - Vụ Bổn</t>
  </si>
  <si>
    <t>1378/QĐ-UBND, ngày 26/4/2022</t>
  </si>
  <si>
    <t>112</t>
  </si>
  <si>
    <t>Nâng cấp đường trung tâm xã Vụ Bổn</t>
  </si>
  <si>
    <t>3806/QĐ-UBND, ngày 18/8/2022</t>
  </si>
  <si>
    <t>113</t>
  </si>
  <si>
    <t>Nâng cấp, sửa chữa hồ ông Đồng</t>
  </si>
  <si>
    <t>5329/QĐ-UBND, ngày 07/12/2022</t>
  </si>
  <si>
    <t>114</t>
  </si>
  <si>
    <t>Đường GTNT trục liên thôn từ tỉnh lộ 9 đi QL 26</t>
  </si>
  <si>
    <t>2647/QĐ-UBND, ngày 29/6/2023</t>
  </si>
  <si>
    <t>115</t>
  </si>
  <si>
    <t>Nâng cấp đường, vỉa hè, hệ thống thoát nước đường Nguyễn Thị Minh Khai kết nối với đường Tô Hiến Thành, thị trấn Phước An (GĐ2)</t>
  </si>
  <si>
    <t>2270/QĐ-UBND, ngày 06/6/2024</t>
  </si>
  <si>
    <t>116</t>
  </si>
  <si>
    <t>Điểm dân cư nông thôn xã Ea Kênh, huyện Krông Pắc (GĐ 01)</t>
  </si>
  <si>
    <t>3450/QĐ-UBND, ngày 19/10/2018</t>
  </si>
  <si>
    <t>117</t>
  </si>
  <si>
    <t>Điểm dân cư nông thôn xã Ea Kênh, huyện Krông Pắc (GĐ 02)</t>
  </si>
  <si>
    <t>855/QĐ-UBND, ngày 27/1/2022</t>
  </si>
  <si>
    <t>118</t>
  </si>
  <si>
    <t>Sửa chữa hoa viên thị trấn Phước An</t>
  </si>
  <si>
    <t>6251/QĐ-UBND, ngày 23/11/2023</t>
  </si>
  <si>
    <t>119</t>
  </si>
  <si>
    <t>Kênh mương nội đồng thôn 1, xã Hòa An</t>
  </si>
  <si>
    <t>6269/QĐ-UBND, ngày 28/11/2023</t>
  </si>
  <si>
    <t>VII</t>
  </si>
  <si>
    <t>Dự án chuyển tiếp từ giai đoạn 5 năm 2021-2025 sang giai đoạn 5 năm 2026-2030</t>
  </si>
  <si>
    <t>Đường ven Vịnh Xuân Đài (Đoạn từ Bãi tắm Bàn Than đến khu du lịch Nhất Tự Sơn)</t>
  </si>
  <si>
    <t>1698/QĐ-UBND ngày 27/7/2016</t>
  </si>
  <si>
    <t>Tuyến đường dọc Vịnh Xuân Đài - khu du lịch Nhất Tự Sơn, thị xã Sông Cầu</t>
  </si>
  <si>
    <t>1161/QĐ-UBND ngày 06/7/2020</t>
  </si>
  <si>
    <t>Đầu tư xây dựng kết cấu hạ tầng và chế biến sản phẩm phục vụ hoạt động của các Hợp tác xã (HTX) trên địa bàn huyện Tuy An</t>
  </si>
  <si>
    <t>19/NQ-HĐND ngày 25/10/2024 của HĐND huyện Tuy An</t>
  </si>
  <si>
    <t>Nâng cấp, mở rộng tuyến đường ĐH.31</t>
  </si>
  <si>
    <t>01/NQ-HĐND ngày 28/02/2023</t>
  </si>
  <si>
    <t>Nâng cấp trường THCS Bùi Thị Xuân</t>
  </si>
  <si>
    <t>số 14/NQ-HĐND ngày 03/11/2022 của HĐND thị xã Sông Cầu</t>
  </si>
  <si>
    <t>Trung tâm văn hóa đa năng thị xã Sông Cầu</t>
  </si>
  <si>
    <t>177/NQ-HĐND ngày 19/9/2019</t>
  </si>
  <si>
    <t>Sửa chữa, nâng cấp đường Phạm Văn Đồng (giao 02 đường Trần Hưng Đạo và Lê Lợi)</t>
  </si>
  <si>
    <t>3611/QĐ-UBND ngày 30/12/2020</t>
  </si>
  <si>
    <t>Tuyến đường ĐS 6 (đoạn giao với đường Suối Bạc 4 đến giáp đường 24/3)</t>
  </si>
  <si>
    <t>2794a/QĐ-UBND 16/12/19</t>
  </si>
  <si>
    <t>Nâng cấp các trạm bơm điện: Tây Hòa, Đông Hòa, Tịnh Sơn thị trấn Củng Sơn và Gành Ông Dư xã Sơn Hà.</t>
  </si>
  <si>
    <t>61/NQ-HĐND ngày 21/9/2021</t>
  </si>
  <si>
    <t>Dự án: Dự án đầu tư xây dựng kết cấu hạ tầng và chế biến sản phẩm phục vụ hoạt động của các Hợp tác xã (HTX) trên địa bàn huyện Tuy An</t>
  </si>
  <si>
    <t>3628/QĐ-UBND ngày 12/11/2024</t>
  </si>
  <si>
    <t>Nâng cấp Trường THCS Bùi Thị Xuân</t>
  </si>
  <si>
    <t>5478/QĐ-UBND ngày 06/9/2023</t>
  </si>
  <si>
    <t>Đường nội thị Phạm Văn Đồng (đoạn từ cầu Tam Giang đến ngã ba tuyến tránh phía nam thị xã)</t>
  </si>
  <si>
    <t xml:space="preserve">3556/QĐ-UBND ngày 05/11/2021 </t>
  </si>
  <si>
    <t>Trường THCS Hoàng Văn Thụ</t>
  </si>
  <si>
    <t>QĐ số: 2537/QĐ-UBND ngày 15/5/2024</t>
  </si>
  <si>
    <t>HTKT khu dân cư Đồng Bàu Neo, xã Xuân Lộc</t>
  </si>
  <si>
    <t>Số : 4743/QĐ-UBND ngày 26/10/2018</t>
  </si>
  <si>
    <t xml:space="preserve">HTKT khu dân cư phía tây sân khấu Lộ Thiên </t>
  </si>
  <si>
    <t>Số : 4742/QĐ-UBND ngày 26/10/2018</t>
  </si>
  <si>
    <t>HKTK khu dân cư Khoan Hậu</t>
  </si>
  <si>
    <t>Số : 1362/QĐ-UBND ngày 20/4/2018</t>
  </si>
  <si>
    <t>HTKT Công viên phía bắc trung tâm thị xã Sông Cầu (3,8ha)- giai đoạn 2</t>
  </si>
  <si>
    <t>Số: 2426/QĐ -UBND ngày 14/8/2019</t>
  </si>
  <si>
    <t>Đường Hoàng Hoa Thám nối dài (Đoạn từ công viên đến đường Đoàn Thị Điểm)</t>
  </si>
  <si>
    <t>3570/QĐ-UBND ngày 28/12/2020</t>
  </si>
  <si>
    <t>HTKT khu dân cư phường Xuân Thành (đường dọc vịnh Xuân Đài-Khu du lịch Nhất Tự Sơn)</t>
  </si>
  <si>
    <t>Số : 4024/QĐ-UBND ngày  30/11/2021</t>
  </si>
  <si>
    <t>Hạ tầng kỹ thuật khu dân cư Bắc Hòa Phú, xã Xuân Cảnh</t>
  </si>
  <si>
    <t>3633/QĐ-UBND ngày 25/7/2023</t>
  </si>
  <si>
    <t>Hạ tầng kỹ thuật khu dân cư thôn 3, xã Xuân Hải</t>
  </si>
  <si>
    <t>4698/QĐ-UBND ngày 27/7/2023</t>
  </si>
  <si>
    <t>Hạ tầng kỹ thuật khu dân cư Hòa Lợi, xã Xuân Cảnh</t>
  </si>
  <si>
    <t>4808/QĐ-UBND ngày 28/7/2023</t>
  </si>
  <si>
    <t>Đường Trung Trinh - Vũng La (giai đoạn 1)</t>
  </si>
  <si>
    <t>2780/QĐ-UBND ngày 28/4/2023</t>
  </si>
  <si>
    <t>Đường Hòa Hiệp - Phú Dương (giai đoạn 1)</t>
  </si>
  <si>
    <t>6665/QĐ-UBND ngày 14/11/2023</t>
  </si>
  <si>
    <t>Công viên trung tâm xã Xuân Cảnh</t>
  </si>
  <si>
    <t>5133/QĐ-UBND ngày 01/10/2024</t>
  </si>
  <si>
    <t>Đường nội thị Phạm Văn Đồng (đoạn từ bưu điện đến ngã ba tuyến tránh phía Bắc thị xã)</t>
  </si>
  <si>
    <t xml:space="preserve"> 2529/QĐ-UBND ngày 13/8/2021</t>
  </si>
  <si>
    <t>Đường Nội thị Võ Thị Sáu (giai đoạn 2)</t>
  </si>
  <si>
    <t>4001/QĐ-UBND ngày 29/11/2021</t>
  </si>
  <si>
    <t>Hạ tầng kỹ thuật khu dân cư Hồ Suối Bùn 2, đoạn đảo giao thông đến hồ Suối Bùn 2 (giai đoạn 1)</t>
  </si>
  <si>
    <t>3058/QĐ-UBND  ngày 14/12/2023</t>
  </si>
  <si>
    <t>Đầu tư xây dựng Hạ tầng kỹ thuật Cụm Công nghiệp Ba Bản (giai đoạn 2)</t>
  </si>
  <si>
    <t>3788/QĐ-UBND ngày 29/11/2024</t>
  </si>
  <si>
    <t>Đầu tư xây dựng mở rộng đường Lê Thành Phương (Đoạn từ QL1 đến Hạt Kiểm Lâm).</t>
  </si>
  <si>
    <t>911/QĐ-UBND, 04/5/2022</t>
  </si>
  <si>
    <t>Dự án: Nâng cấp mở rộng tuyến đường ĐH.31</t>
  </si>
  <si>
    <t>4245/QĐ-UBND ngày 21/12/2023</t>
  </si>
  <si>
    <t>Dự án: Tu sửa cấp thiết, bảo quản định kỳ di tích lịch sử đền thờ Lê Thành Phương.</t>
  </si>
  <si>
    <t>4577/QĐ-UBND ngày 31/12/2024</t>
  </si>
  <si>
    <t>Hạ tầng kỹ thuật khu dân cư thôn Phú Phong, xã An Chấn</t>
  </si>
  <si>
    <t>Số 2020/QĐ-UBND ngày 26/6/2023</t>
  </si>
  <si>
    <t>Dự án:Khu dân cư dọc đường ĐT 649 và đường liên thôn từ Cây xăng đến giáp khu dân cư phú sơn, xã An Ninh Đông</t>
  </si>
  <si>
    <t>2066/QĐ-UBND, 05/06/2025</t>
  </si>
  <si>
    <t>Nâng cấp, mở rộng, đường vào khu du lịch Vực Phun (Vực Hòm), xã An Lĩnh, huyện Tuy An</t>
  </si>
  <si>
    <t>2130QĐ-UBND ngày 12/06/2025</t>
  </si>
  <si>
    <t>Nâng cấp, mở rộng, đường vào khu du lịch Vực Song, xã An Lĩnh, huyện Tuy An</t>
  </si>
  <si>
    <t>2131QĐ-UBND ngày 12/06/2025</t>
  </si>
  <si>
    <t>HTKT khu dân cư Thạnh Đức Thượng</t>
  </si>
  <si>
    <t>Số  3195 ngày 31/10/2023</t>
  </si>
  <si>
    <t>Hạ tầng kỹ thuật khu dân cư dọc tuyến đường Nguyễn Huệ - Lương Văn Chánh (Xóm ké) khu phố Long Hà, thị trấn La Hai</t>
  </si>
  <si>
    <t>Số 3409, ngày
 30/10/2020</t>
  </si>
  <si>
    <t>Xây dựng công trình thủy lợi và giao thông nội đồng thuộc chương trình hỗ trợ phát triển kinh tế tập thể giai đoạn 2021-2025 huyện Đồng Xuân</t>
  </si>
  <si>
    <t>Số 3071, 
ngày 
15/10/2024</t>
  </si>
  <si>
    <t>Mở rộng mặt bằng bố trí dân cư thôn Kỳ Đu, xã Xuân Quang 2</t>
  </si>
  <si>
    <t>Số 2900 
ngày 27/9/2024</t>
  </si>
  <si>
    <t>Mở rộng mặt bằng bố trí dân cư thôn 5, xã Đa Lộc</t>
  </si>
  <si>
    <t>số 3409,
 ngày 
16/11/2023</t>
  </si>
  <si>
    <t>Xây dựng tuyến đường giao thông dân sinh từ cầu La Hai đến cuối khu dân cư khu phố Long An  (trong đường sắt)</t>
  </si>
  <si>
    <t>Số 2942, 
ngày 
02/10/2024</t>
  </si>
  <si>
    <t>VIII</t>
  </si>
  <si>
    <t>Xây dựng tuyến đường quy hoạch D7 thuộc Đồ án Quy hoạch chi tiết 1/500 Khu đô thị ven sông từ cầu Bến Lớn đến cầu Bàn Thạch (giai đoạn 1)</t>
  </si>
  <si>
    <t>số 23/NQ-HĐND ngày 28/10/2022 của HĐND thị xã Đông Hòa</t>
  </si>
  <si>
    <t>Hệ thống xử lý nước thải bãi chôn lấp chất thải rắn thành phố Tuy Hòa</t>
  </si>
  <si>
    <t>số 87/NQ-HĐND ngày 17/8/2021; số 39/NQ-HĐND ngày 15/7/2022; số 156/NQ-HĐND ngày 15/12/2022</t>
  </si>
  <si>
    <t>Đầu tư xây dựng kết cấu hạ tầng và chế biến sản phẩm phục vụ hoạt động của các hợp tác xã trên địa bàn thị xã Đông Hòa</t>
  </si>
  <si>
    <t>75/NQ-HĐND ngày 17/10/2024</t>
  </si>
  <si>
    <t>Xây dựng cơ sở hạ tầng thiết yếu khu di tích lịch sử tàu không số Vũng Rô</t>
  </si>
  <si>
    <t>20/NQ-HĐND ngày 12/10/2023</t>
  </si>
  <si>
    <t>Dự án Xây dựng kết cấu hạ tầng hỗ trợ Kinh tế tập thể, Hợp tác xã trên địa bàn huyện Sông Hinh</t>
  </si>
  <si>
    <t>15/NQ-HĐND ngày 17/7/2024 của HĐND huyện Sông Hinh</t>
  </si>
  <si>
    <t>Sửa chữa, nâng cấp đường ĐH24 (đoạn từ ĐH22 - Quốc lộ 25)</t>
  </si>
  <si>
    <t>số 19/NQ-HĐND ngày 21/10/2022 của HĐND huyện Phú Hòa</t>
  </si>
  <si>
    <t>Đầu tư xây dựng kết cấu hạ tầng và chế biến sản phẩm phục vụ hoạt động của các hợp tác xã trên địa bàn huyện Phú Hoà</t>
  </si>
  <si>
    <t>25/NQ-HĐND ngày 30/10/2024 của HĐND huyện Phú Hòa</t>
  </si>
  <si>
    <t>Bãi rác công cộng huyện Đông hòa (giai đoạn 1)</t>
  </si>
  <si>
    <t xml:space="preserve"> 1760/QĐ-UBND ngày 30/10/2019</t>
  </si>
  <si>
    <t>Hạ tầng kỹ thuật khu dân cư số 3 thị trấn Hòa Vinh, huyện Đông Hòa  SLMB gd1</t>
  </si>
  <si>
    <t>178/QĐ-UBND ngày 11/10/2017</t>
  </si>
  <si>
    <t>Công viên đường Lương Văn Chánh (khu nhà hát cũ)</t>
  </si>
  <si>
    <t xml:space="preserve">3250/QĐ-UBND ngày 13/12/2023  </t>
  </si>
  <si>
    <t>Đường GT Buôn Thô đi Suối Mây</t>
  </si>
  <si>
    <t xml:space="preserve"> 852/QĐ-UBND ngày 13/04/2021  </t>
  </si>
  <si>
    <t xml:space="preserve">Tu bổ di tích Bia chiến công Núi Thơm, xã An Phú và Đông Tác, phường Phú Đông, thành phố Tuy Hòa </t>
  </si>
  <si>
    <t>92/NQ-HĐND Ngày 14/12/2023</t>
  </si>
  <si>
    <t>Đầu tư xây dựng hộc mộ  cải táng tại nghĩa trang Thọ Vức (phía Đông khu An Nhi Viên), xã Hòa Kiến, thành phố Tuy Hòa</t>
  </si>
  <si>
    <t>34/NQ-HĐND Ngày 16/7/2024</t>
  </si>
  <si>
    <t>Sửa chữa hệ thống điện hạ thế ngầm và đầu tư xây dựng mới Trạm biến áp tại công viên Thanh thiếu niên và di dời trụ đèn pha tại đảo giao thông Nguyễn Hữu Thọ - Lê Duẩn về công viên FBS</t>
  </si>
  <si>
    <t>33/NQ-HĐND Ngày 16/7/2024</t>
  </si>
  <si>
    <t>Cải tạo, nâng cấp, mở rộng cơ sở làm việc Công an Phường 8, thuộc Công an thành phố Tuy Hòa</t>
  </si>
  <si>
    <t>23/NQ-HĐND ngày 16/7/2024</t>
  </si>
  <si>
    <t>Cải tạo, nâng cấp, mở rộng cơ sở làm việc Công an phường Phú Lâm, thuộc Công an thành phố Tuy Hòa</t>
  </si>
  <si>
    <t>22/NQ-HĐND Ngày 16/7/2024</t>
  </si>
  <si>
    <t>Sửa chữa, cải tạo hệ thống điện chiếu sáng đường 3 tháng 2(đoạn từ đường Thăng Long đến giáp đường ray), phường Phú Thạnh và di dời hệ thống đèm tín hiệu giao thông tại nút giao Lê Thánh Tôn - Trần Bình Trọng đến vị trí nút giao đường Quy hoạch 30m-đường Lê Duẩn cơ động, xã An Phú, thành phố Tuy Hòa</t>
  </si>
  <si>
    <t>2888/QĐ-UBND Ngày 14/5/2025</t>
  </si>
  <si>
    <t>Cải tạo, nâng cấp, mở rộng cơ sở làm việc Công an phường Phú Thạnh, thuộc Công an thành phố Tuy Hòa</t>
  </si>
  <si>
    <t>20/NQ-HĐND Ngày 16/7/2024</t>
  </si>
  <si>
    <t>Cải tạo, nâng cấp đầu tư mới hệ thống tín hiệu giao thông thành phố</t>
  </si>
  <si>
    <t>28/NQ-HĐND Ngày 17/8/2021;
84/NQ-HĐND ngày 15/7/2022</t>
  </si>
  <si>
    <t>Đầu tư các tuyến đường bê tông nông thôn và các hẻm phố trên địa bàn thành phố Tuy Hòa</t>
  </si>
  <si>
    <t>03/NQ-HĐND Ngày 29/3/2023</t>
  </si>
  <si>
    <t>Cải tạo nâng cấp các đảo giao thông trên địa bàn thành phố Tuy Hòa</t>
  </si>
  <si>
    <t>136/NQ-HĐND Ngày 09/11/2022</t>
  </si>
  <si>
    <t>Cải tạo, chỉnh trang đường Nguyễn Hữu Thọ (đoạn đường Độc Lập - Lê Duẩn), thành phố Tuy Hòa</t>
  </si>
  <si>
    <t>30/NQ-HĐND Ngày 29/3/2023</t>
  </si>
  <si>
    <t>Khu đất phía Nam Bảo Tàng Phú Yên</t>
  </si>
  <si>
    <t>4110/QĐ-UBND Ngày 27/8/2019;
85/NQ-HĐND ngày 15/7/2022</t>
  </si>
  <si>
    <t xml:space="preserve"> Đầu tư mở rộng dự án Tiểu công viên thanh thiếu niên giai đoạn 4, phường 5, thành phố Tuy Hoà</t>
  </si>
  <si>
    <t>09/QĐ-HĐND Ngày 03/8/2018;
19/NQ-HĐND ngày 20/9/2019</t>
  </si>
  <si>
    <t>Cải tạo hệ thống chiếu sáng công cộng trên địa bàn thành phố bằng công nghệ Led giai đoạn 2021-2025 (năm 2022)</t>
  </si>
  <si>
    <t>29/NQ-HĐND Ngày 17/8/2021;
87/NQ-HĐND ngày 15/7/2022</t>
  </si>
  <si>
    <t>Đầu tư Nhà hỏa táng, xã Hòa Kiến, thành phố Tuy Hòa</t>
  </si>
  <si>
    <t>37/NQ-HĐND Ngày 17/8/2021;
155/NQ-HĐND Ngày 15/12/2022;
53/NQ-HĐND ngày 12/7/2023</t>
  </si>
  <si>
    <t>Đầu tư, nâng cấp mở rộng nghĩa trang Thọ Vức, thành phố Tuy Hòa (phần mở rộng 30ha), xã Hòa Kiến và xã An Phú, thành phố Tuy Hòa (giai đoạn 1: 5ha)</t>
  </si>
  <si>
    <t>31/NQ-HĐND Ngày 17/8/2021</t>
  </si>
  <si>
    <t>Cải tạo, sửa chữa hệ thống điện chiếu sáng hẻm phố bằng công nghệ Led (năm 2023)</t>
  </si>
  <si>
    <t>161/NQ-HĐND Ngày 15/12/2022</t>
  </si>
  <si>
    <t>Nâng cấp sửa chữa Lò mổ gia súc, gia cầm thành phố Tuy Hòa</t>
  </si>
  <si>
    <t>42/NQ-HĐND Ngày 17/8/2021</t>
  </si>
  <si>
    <t>Điện chiếu sáng hẻm phố công nghệ Led giai đoạn 2021 - 2025 (năm 2022)</t>
  </si>
  <si>
    <t>33/NQ-HĐND Ngày 10/3/2022;
77/NQ-HĐND ngày 15/7/2022</t>
  </si>
  <si>
    <t>Đầu tư xây dựng hệ thống điện chiếu sáng công cộng, điện trang trí và cây xanh  trên tuyến đường Hải Dương (đoạn từ đường Nguyễn Tất Thành - đến ranh giới huyện Phú Hòa), thành phố Tuy Hòa</t>
  </si>
  <si>
    <t>20/NQ-HĐND Ngày 10/3/2022;
83/NQ-HĐND ngày 15/7/2022</t>
  </si>
  <si>
    <t>Thay thế bó vỉa bằng đá Granite và lát vỉa hè bằng đá Granite đường Trần Phú (đoạn từ đường Trường Chinh - đường Trần Suyền), thành phố Tuy Hòa</t>
  </si>
  <si>
    <t>139/NQ-HĐND Ngày 09/11/2022;
11/NQ-HĐND ngày 29/3/2023</t>
  </si>
  <si>
    <t>Cải tạo, thay thế, trồng mới cây xanh một số tuyến đường nội thành thành phố Tuy Hòa</t>
  </si>
  <si>
    <t>122/NQ-HĐND Ngày 09/11/2022</t>
  </si>
  <si>
    <t>Sửa chữa, cải tạo Đài tưởng niệm tổng tiến công nổi dậy Mậu Thân năm 1968, Phường 8, thành phố Tuy Hòa</t>
  </si>
  <si>
    <t>22/NQ-HĐND Ngày 29/3/2023</t>
  </si>
  <si>
    <t>Sửa chữa, nâng cấp các hố ga trên địa bàn thành phố Tuy Hòa</t>
  </si>
  <si>
    <t>23/NQ-HĐND Ngày 29/3/2023</t>
  </si>
  <si>
    <t>Cải tạo, nâng cấp công viên Hưng Phú và công viên FPS (phía Bắc), thành phố Tuy Hòa</t>
  </si>
  <si>
    <t>28/NQ-HĐND Ngày 29/3/2023</t>
  </si>
  <si>
    <t>Xây dựng hội trường UBND phường Phú Thạnh, thành phố Tuy Hòa</t>
  </si>
  <si>
    <t>14/NQ-HĐND Ngày 07/4/2021</t>
  </si>
  <si>
    <t>Trường MNCL Phường 9, thành phố Tuy Hòa</t>
  </si>
  <si>
    <t>3939/QĐ-UBND ngày 20/8/2019;
73/NQ-HĐND ngày 14/11/2023</t>
  </si>
  <si>
    <t>Dự án: Đường Điện Biên Phủ và Nguyễn Trãi nối dài</t>
  </si>
  <si>
    <t>711/TB-UBND (Tỉnh) Ngày 13/11/2008;
237/QĐ-UBND Ngày 20/01/2020;
73/NQ-HĐND Ngày 15/7/2022;
2468/QĐ-UBND ngày 23/4/2025</t>
  </si>
  <si>
    <t>HTKT khu TĐC cho các tuyến đường ngang dự mở, thành phố Tuy Hòa</t>
  </si>
  <si>
    <t>2242/QĐ-UBND Ngày 25/5/2017</t>
  </si>
  <si>
    <t>Đầu tư xây dựng công viên tại nhà văn hóa thành phố Tuy Hòa (nhà hát nhân dân cũ)</t>
  </si>
  <si>
    <t>2611/QĐ-UBND (tỉnh) Ngày 31/10/2016</t>
  </si>
  <si>
    <t>Trường THCS Đinh Tiên Hoàng, phường 9, thành phố Tuy Hòa (Hạng mục: Xây dựng 03 phòng bộ môn đạt chuẩn, các phòng tổ chuyên môn, các hạng mục phụ trợ, cải tạo các phòng bộ môn đạt chuẩn và trang thiết bị)</t>
  </si>
  <si>
    <t>13/NQ-HĐND Ngày 07/4/2021</t>
  </si>
  <si>
    <t>Khép kín KDC phía Bắc đường Lý Thái Tổ , phường 6, thành phố Tuy Hòa; Hạng mục: Cấp nước, hệ thống điện chiếu sáng, sinh hoạt</t>
  </si>
  <si>
    <t>129/NQ-HĐND Ngày 09/11/2022</t>
  </si>
  <si>
    <t>Trường THCS Lý Tự Trọng, Phường 2, TP Tuy Hòa; HM: Xây dựng 6 phòng học bộ môn, phòng thư viện, nhà kho, các hạng mục phụ trợ và trang thiết bị</t>
  </si>
  <si>
    <t>76/NQ-HĐND Ngày 17/8/2021;
82/NQ-HĐND ngày 15/7/2022</t>
  </si>
  <si>
    <t>Đường nội thị Hòa Hiệp Trung - Hòa Hiệp Nam (đoạn từ QL29 đến Khu phố Phú Thọ 3 Hòa Hiệp Trung - Đường 23)</t>
  </si>
  <si>
    <t xml:space="preserve"> 593/QĐ-UBND tỉnh ngày 28/4/2022</t>
  </si>
  <si>
    <t>Bãi rác công cộng huyện Đông hòa (giai đoạn 2)</t>
  </si>
  <si>
    <t>3404/QĐ-UBND tỉnh ngày 27/10/2022</t>
  </si>
  <si>
    <t>Thay bóng đèn chiếu sáng công cộng các tuyến đường đô thị trên địa bàn thị xã</t>
  </si>
  <si>
    <t xml:space="preserve"> 2989/QĐ-UBND ngày 23/5/2025</t>
  </si>
  <si>
    <t>Nâng cấp mở rộng tuyến đường từ chùa Phước Long đến nhà ông Nguyễn Quý</t>
  </si>
  <si>
    <t>3464/QĐ-UBND ngày 5/7/2018</t>
  </si>
  <si>
    <t>Nâng cấp mở rộng đường nội thị thị trấn Hòa Hiệp Trung (đoạn từ ngã 3 Hòa Hiệp Trung đến Trường THCS Lương Tấn Thịnh, dài 520m)</t>
  </si>
  <si>
    <t>317/QĐ-UBND ngày 05/02/2020</t>
  </si>
  <si>
    <t>Đường gom phía Tây (đoạn từ nút giao trục Đông Tây đến đối diện Trụ sở UBND thị trấn Hòa Vinh)</t>
  </si>
  <si>
    <t>3093/QĐ-UBND ngày 20/10/2015</t>
  </si>
  <si>
    <t>Xây dựng tuyến đường quy hoạch D7, thuộc đồ án quy hoạch chi tiết 1/500 Khu đô thị ven sông từ cầu Bến lớn đến Cầu Bàn Thạch (giai đoạn 1)</t>
  </si>
  <si>
    <t>5440/QĐ-UBND ngày 31/10/2023</t>
  </si>
  <si>
    <t>Hạ tầng kỹ thuật khu dân cư số 9 (gđ 1)</t>
  </si>
  <si>
    <t>5558/QĐ-UBND ngày 22/11/2024</t>
  </si>
  <si>
    <t>Đường nội thị trục D5 phường Hòa Vinh (từ nút N2 đến QL29)</t>
  </si>
  <si>
    <t>371/QĐ-BQL ngày 01/10/2024</t>
  </si>
  <si>
    <t xml:space="preserve">Trường MN Hòa Tân Đông – Hạng mục: Xây dựng 02 phòng chức năng và Nhà hiệu bộ </t>
  </si>
  <si>
    <t xml:space="preserve">2722/QĐ-UBND ngày 01/7/2024 </t>
  </si>
  <si>
    <t xml:space="preserve">Trường Tiểu học Trần Quốc Toản – hạng mục: Xây dựng 04 phòng học bộ môn </t>
  </si>
  <si>
    <t xml:space="preserve">2871/QĐ-UBND ngày 16/7/2024 </t>
  </si>
  <si>
    <t xml:space="preserve">Xây dựng 06 phòng bộ môn Trường tiểu học Lê Quý Đôn (điểm Phú Đa) </t>
  </si>
  <si>
    <t xml:space="preserve"> 2872/QĐ-UBND ngày 16/7/2024</t>
  </si>
  <si>
    <t>Trường TH Nguyễn Bá Ngọc - hạng mục: Xây dựng 04 phòng bộ môn và Nhà hiệu bộ</t>
  </si>
  <si>
    <t>4907/QĐ-UBND ngày 30/10/2024</t>
  </si>
  <si>
    <t>Trường THCS Hoàng Hoa Thám - hạng mục: Xây dựng 08 phòng học tập và Nhà đa năng</t>
  </si>
  <si>
    <t>4906/QĐ-UBND ngày 30/10/2024</t>
  </si>
  <si>
    <t>Trường Mầm non Hòa Xuân Đông - hạng mục: Xây dựng 04 phòng (phòng học và chức năng)</t>
  </si>
  <si>
    <t xml:space="preserve"> 4908/QĐ-UBND ngày 30/10/2024</t>
  </si>
  <si>
    <t>Trường THCS Trần Hưng Đạo huyện Đông Hòa; HM: GPMB, San nền, Xây dựng cổng, tường rào, Đường nội bộ</t>
  </si>
  <si>
    <t>4225/QĐ-UBND ngày 04/9/2018</t>
  </si>
  <si>
    <t>Xây dựng 13 phòng học, bộ môn và nhà đa năng Trường THCS Tôn Đức Thắng</t>
  </si>
  <si>
    <t xml:space="preserve">4718/QĐ-UBND ngày 29/8/2023 </t>
  </si>
  <si>
    <t>Đường giao thông nội thị thị trấn Phú Hòa; tuyến đường D3</t>
  </si>
  <si>
    <t>4587, 18/11/2022</t>
  </si>
  <si>
    <t xml:space="preserve">Xây dựng trường THCS Hòa Định Đông </t>
  </si>
  <si>
    <t>3833, 24/8/2022</t>
  </si>
  <si>
    <t xml:space="preserve">3092, 04/7/2023 </t>
  </si>
  <si>
    <t>Nâng cấp Trường THCS Lương Văn Chánh</t>
  </si>
  <si>
    <t xml:space="preserve">3661, 05/8/2024 </t>
  </si>
  <si>
    <t>Khu giết mổ gia súc tập trung</t>
  </si>
  <si>
    <t xml:space="preserve">77, 24/4/2024 </t>
  </si>
  <si>
    <t xml:space="preserve">Mở rộng Trường THCS Lương Văn Chánh </t>
  </si>
  <si>
    <t>6233, 31/12/2024</t>
  </si>
  <si>
    <t>Xây dựng Hồ sinh thái thị trấn</t>
  </si>
  <si>
    <t xml:space="preserve">7090, 29/12/2023 </t>
  </si>
  <si>
    <t>Khép kín khu dân cư phía Nam An Thịnh thuộc khu đất O27 (đồ án quy hoạch Bắc Sông Ba)</t>
  </si>
  <si>
    <t xml:space="preserve">7089, 29/12/2023 </t>
  </si>
  <si>
    <t>Khép kín khu dân cư phía Nam THACO  Trường Hải thuộc khu đất O28 ( đồ án quy hoạch Bắc Sông Ba)</t>
  </si>
  <si>
    <t xml:space="preserve">7081, 25/12/2023 </t>
  </si>
  <si>
    <t>Hạ tầng kỹ thuật khu dân cư NLK4 thị trấn Phú Hòa</t>
  </si>
  <si>
    <t>5841; 07/12/2020</t>
  </si>
  <si>
    <t>Hạ tầng kỹ thuật khu dân cư NV1, NV2, NV3, NV4 thị trấn Phú Hòa</t>
  </si>
  <si>
    <t>3093; 4/7/2023</t>
  </si>
  <si>
    <t>Nâng cấp, mở rộng khu dân cư Thành Hồ Trung tâm thị trấn Phú Hòa</t>
  </si>
  <si>
    <t>6916, 10/9/2021</t>
  </si>
  <si>
    <t xml:space="preserve">Sửa chữa đường ĐH25 </t>
  </si>
  <si>
    <t>1482, 04/4/2025</t>
  </si>
  <si>
    <t>Nâng cấp mặt đường, hệ thống thoát nước, vỉa hè và điện chiếu sáng đường nội thị thị trấn Phú Hòa; tuyến G15-G18</t>
  </si>
  <si>
    <t>1541, 08/4/2025</t>
  </si>
  <si>
    <t>Tôn tạo di tích Mộ liệt sĩ tập thể Mỹ Thành, thôn Mỹ Thành, xã Hòa Thắng</t>
  </si>
  <si>
    <t>NQ06, 05/7/2024</t>
  </si>
  <si>
    <t>Hạ tầng kỹ thuật khu dân cư NLK7, NCT 23 thị trấn Phú Hòa</t>
  </si>
  <si>
    <t>NQ05, 05/7/2014</t>
  </si>
  <si>
    <t>Đường vành đai khép kín quanh Hồ Trung Tâm thị trấn Hai Riêng</t>
  </si>
  <si>
    <t xml:space="preserve"> 2580/QĐ-UBND ngày 15/11/2021  </t>
  </si>
  <si>
    <t>Xây dựng kết cấu hạ tầng hỗ trợ KT tập thể, HTX trên địa bàn huyện Sông Hinh</t>
  </si>
  <si>
    <t xml:space="preserve">2195/QĐ-UBND ngày 11/10/2024  </t>
  </si>
  <si>
    <t>Trạm bơm Đồng Phú</t>
  </si>
  <si>
    <t xml:space="preserve"> 3882/QĐ-UBND ngày 24/11/2022  </t>
  </si>
  <si>
    <t>Đường Nguyễn Đình Chiểu (đoạn từ nguyễn Du đến Nguyễn Văn Cừ)</t>
  </si>
  <si>
    <t xml:space="preserve"> 4090/QĐ-UBND ngày 15/12/2022  </t>
  </si>
  <si>
    <t>Nâng cấp cải tạo khép kín khu đồi thông</t>
  </si>
  <si>
    <t>1961/QĐ-UBND ngày 23/9/2021</t>
  </si>
  <si>
    <t>Đầu tư hệ thống thu gom nước thải tuyến đường Điện Biên Phủ (đoạn từ đường Nguyễn Trãi - đường Hai Bà Trưng) và tuyến đường Rạch Bầu Hạ (đoạn tư đường Lê Lợi - đường Nguyễn Huệ)</t>
  </si>
  <si>
    <t>32/NQ-HĐND Ngày 16/7/2024</t>
  </si>
  <si>
    <t>Đầu tư xây dựng tuyến đường Nguyễn Thế Bảo (đoạn từ đường Nguyễn Đức Cảnh đến đường Tố Hữu) và đường quy hoạch N1 (đoạn từ đường Phạm Ngọc Thạch đến đường đến đường Nguyễn Thế Bảo), phường 9, thành phố Tuy Hòa</t>
  </si>
  <si>
    <t>32/NQ-HĐND Ngày 10/3/2022</t>
  </si>
  <si>
    <t>Hạ tầng kỹ thuật khu dân cư phía Tây đại lộ Hùng Vương</t>
  </si>
  <si>
    <t>06/NQ-HĐND ngày 12/3/2020;
72/NQ-HĐND ngày 15/7/2022</t>
  </si>
  <si>
    <t>Đầu tư xây dựng nhà tang lễ tại nghĩa trang Thọ Vức, thành phố Tuy Hòa</t>
  </si>
  <si>
    <t>163/NQ-HĐND Ngày 15/12/2022</t>
  </si>
  <si>
    <t>Đầu tư tuyến ống cấp nước sinh hoạt đến xã Hòa Kiến, thôn Phú Ân thuộc xã An Phú, thôn Thượng Phú thuộc xã Bình Kiến và đường Chiến Thắng thuộc phường Phú Lâm</t>
  </si>
  <si>
    <t>66/NQ-HĐND Ngày 15/7/2022</t>
  </si>
  <si>
    <t>Thay thế bó vỉa hè bằng đá Granite và lát gạch vỉa hè bằng gạch Terrezzo các tuyến đường Trường Chinh, Nguyễn Thái Học, Nguyễn Huệ, Lê Lợi, Lê Trung Kiên</t>
  </si>
  <si>
    <t>10/NQ-HĐND Ngày 20/9/2019;
41/NQ-HĐND ngày 01/10/2020</t>
  </si>
  <si>
    <t>Cải tạo, sửa chữa Trụ sở làm việc HĐND &amp; UBND thành phố Tuy Hòa và các phòng ban thuộc UBND thành phố</t>
  </si>
  <si>
    <t>09/NQ-HĐND Ngày 07/4/2021;
108/NQ-HĐND Ngày 09/11/2022;
15/NQ-HĐND ngày 29/3/2023</t>
  </si>
  <si>
    <t xml:space="preserve">Trường THCS Trần Phú, xã Hòa Kiến, thành phố Tuy Hòa; Hạng mục: Tháo dỡ và xây dựng 06 phòng học bộ môn, các phòng tổ chuyên môn, phòng tư vấn học đường, y tế, nhà kho, tổ chức Đảng đoàn thể, phòng giáo viên, nhà đa năng, cải tạo mở rộng thư viện và cải tạo mở rộng các phòng bộ môn đạt chuẩn, các hạng mục phụ trợ và trang thiết bị </t>
  </si>
  <si>
    <t>74/NQ-HĐND Ngày 17/8/2021;
07/NQ-HĐND ngày 29/3/2023</t>
  </si>
  <si>
    <t>Đầu tư xây dựng trường MNCL xã Bình Kiến</t>
  </si>
  <si>
    <t>25/NQ-HĐND Ngày 29/3/2023</t>
  </si>
  <si>
    <t>XD tuyến đường QH rộng 42m (đại lộ Hùng Vương nối dài); đoạn: từ đường Võ Thị Sáu đến đường QH rộng 16m thuộc khu đất số 3, p.Phú Đông, TP Tuy Hòa</t>
  </si>
  <si>
    <t>5464/QĐ-UBND ngày 04/10/2016;
3965/QĐ-UBND ngày 12/9/2017</t>
  </si>
  <si>
    <t>Xây dựng đường Ngô Quyền (đoạn từ đường Nguyễn Công Trứ đến đường Nguyễn Tri Phương), phường 4, TP Tuy Hòa</t>
  </si>
  <si>
    <t>888/QĐ-UBND ngày 21/3/2017;
2959/QĐ-UBND ngày 21/5/2025</t>
  </si>
  <si>
    <t>Xây dựng đường Lương Văn Chánh (đoạn từ đường Nguyễn Công Trứ đến đường Nguyễn Tri Phương), phường 4, TP Tuy Hòa</t>
  </si>
  <si>
    <t>889/QĐ-UBND ngày 21/3/2017;
2944/QĐ-UBND ngày 21/5/2025</t>
  </si>
  <si>
    <t>Đường Nguyễn Trãi nối dài (đoạn từ đường Trần Phú – đường Nguyễn Hữu Thọ) giai đoạn 1 và tuyến đường Hoàng Văn Thụ (đoạn từ đường Nguyễn Trãi nối dài – đường N3 phía Tây khu dân cư Bắc Trần Phú), thành phố Tuy Hòa</t>
  </si>
  <si>
    <t>04/QĐ-HĐND ngày 04/6/2018</t>
  </si>
  <si>
    <t>Xây dựng đường Mậu Thân (Đoạn từ Lý Tự Trọng - Điện Biên Phủ) và đường Lý Tự Trọng (Đoạn từ Mậu Thân - đường Quy hoạch rộng 16m)</t>
  </si>
  <si>
    <t>3901/QĐ-UBND ngày 15/8/2019</t>
  </si>
  <si>
    <t>Đường Nguyễn Trãi nối dài (đoạn từ đường Nguyễn Hữu Thọ - đường Số 14) giai đoạn 2</t>
  </si>
  <si>
    <t>16/NQ-HĐND Ngày 20/9/2019</t>
  </si>
  <si>
    <t>Mở rộng đường đảm bảo cho các lực lượng cơ động ven biển thành phố Tuy Hòa, tỉnh Phú Yên (đường Lê Duẩn nối dài) giai đoạn 2 (Đoạn từ Km4+205,28 đến Km8+268,13)</t>
  </si>
  <si>
    <t>14/NQ-HĐND ngày 20/9/2019;
09/NQ-HĐND ngày 26/3/2024</t>
  </si>
  <si>
    <t>Khép kín khu dân cư khu phố 4, phường Phú Thạnh</t>
  </si>
  <si>
    <t>413/TB-UBND Ngày 23/7/2013;
281/QĐ-UBND ngày 26/01/2018</t>
  </si>
  <si>
    <t>Hạ tầng ô phố I thuộc khu TĐC phường 9, (giai đoạn 2, đợt 2)</t>
  </si>
  <si>
    <t>130/TB-UBND Ngày 19/3/2013;
1478/QĐ-UBND ngày 18/4/2013</t>
  </si>
  <si>
    <t>Hạ tầng kỹ thuật Khu TĐC Phường 9 (giai đoạn 2); HM: San nền, đường giao thông và thoát nước các khu G, Q và H1)</t>
  </si>
  <si>
    <t>155/TB-UBND Ngày 02/3/2012;
2462/QĐ-UBND ngày 04/6/2012</t>
  </si>
  <si>
    <t>Khép kín KDC khu đất số 1 và khu đất số 2 thuộc khu phố 01, khu phố 02 phường Phú Đông và khu đất số 3 thuộc phường Phú Thạnh</t>
  </si>
  <si>
    <t>4343/QĐ-UBND Ngày 05/10/2017;
2501/QĐ-UBND Ngày 29/5/2019;
40/NQ-HĐND ngày 15/7/2022</t>
  </si>
  <si>
    <t>Khu dân cư đô thị liền kề phía Bắc đường Trần Phú (GĐ1)</t>
  </si>
  <si>
    <t>06/QĐ-HĐND ngày 29/5/2017;
19/QĐ-HĐND Ngày 20/10/2017;
04/NQ-HĐND ngày 12/3/2020</t>
  </si>
  <si>
    <t>Khu dân cư đường Mạc Thị Bưởi (đoạn phia Nam đường Trần Quang Khải và phía Tây đường Côn Sơn)</t>
  </si>
  <si>
    <t>4329/QĐ-UBND Ngày 05/10/2017;
3066/QĐ-UBND ngày 28/62019</t>
  </si>
  <si>
    <t>Hạ tầng kỹ thuật KDC phía Tây đường QH rộng 25m (khu nhà ở CBCS Công an tỉnh), KP4, p.Phú Thạnh, TP Tuy Hòa</t>
  </si>
  <si>
    <t>5463/QĐ-UBND Ngày 04/10/2016</t>
  </si>
  <si>
    <t xml:space="preserve"> Hạ tầng kỹ thuật KDC phía Bắc trụ sở UBND p. Phú Thạnh, TP Tuy Hòa</t>
  </si>
  <si>
    <t>4308/QĐ-UBND Ngày 16/8/2016;
4175/QĐ-UBND Ngày 27/9/2017;
23/NQ-HĐND Ngày 07/4/2021;
62/NQ-HĐND ngày 08/11/2024</t>
  </si>
  <si>
    <t>Hạ tầng kỹ thuật khu dân cư phía Bắc đường QH rộng 42m (khu nhà ở CBCS Công an tỉnh), KP3, p.Phú Thạnh, TP Tuy Hòa</t>
  </si>
  <si>
    <t>5462/QĐ-UBND Ngày 04/10/2016</t>
  </si>
  <si>
    <t>Khu dân cư phía Nam đường Quy hoạch số 8 (đoạn từ đường Lê Thành Phương – đến đường quy hoạch số 1)</t>
  </si>
  <si>
    <t>4330/QĐ-UBND ngày 05/10/2017;
22/NQ-HĐND ngày 07/4/2021</t>
  </si>
  <si>
    <t>HTKT Khu dân cư phía Nam khu du lịch sinh thái Sao Việt (diện tích khoảng 30,27 ha) và HTKT khu dân cư phía Tây Trung tâm An điều dưỡng tàu ngầm (diện tích khoảng 9,38 ha), xã An Phú, thành phố Tuy Hòa</t>
  </si>
  <si>
    <t>14/QĐ-HĐND Ngày 14/8/2018;
20/NQ-HĐND ngày 01/6/2020</t>
  </si>
  <si>
    <t>HTKT Khu dân cư phía Bắc khu Trung tâm An điều dưỡng tàu ngầm, xã An Phú thành phố Tuy Hoà, diện tích khoảng 5,8 ha</t>
  </si>
  <si>
    <t>12/QĐ-HĐND ngày 14/8/2018;
21/NQ-HĐND Ngày 20/9/2019;
45/NQ-HĐND ngày 15/7/2022</t>
  </si>
  <si>
    <t>Hạ tầng kỹ thuật khu dân cư Lò Vôi, phường 1, thánh phố Tuy Hòa</t>
  </si>
  <si>
    <t>15/NQ-HĐND Ngày 07/4/2021</t>
  </si>
  <si>
    <t>Khép kín KDC phía Đông đường Trần Suyền, thành phố Tuy Hòa</t>
  </si>
  <si>
    <t>39/NQ-HĐND Ngày 17/8/2021;
48/NQ-HĐND ngày 15/7/2022</t>
  </si>
  <si>
    <t>Xây dựng tường rào bao quanh nghĩa trang phường Phú Đông, thành phố Tuy Hòa</t>
  </si>
  <si>
    <t>4318/QĐ-UBND Ngày 05/10/2017</t>
  </si>
  <si>
    <t xml:space="preserve">Khu dân cư đô thị liền kề phía Bắc đường Trần Phú (giai đoạn 1); HM: Hệ thống thoát nước thải sinh hoạt </t>
  </si>
  <si>
    <t>3593/QĐ-UBND Ngày 06/8/2018</t>
  </si>
  <si>
    <t>Đầu tư, mở rộng nghĩa trang Thọ Vức, (phần mở rộng 30 ha), xã Hòa Kiến và xã An Phú, thành phố Tuy Hòa (giai đoạn 2: 25 ha)</t>
  </si>
  <si>
    <t>30/NQ-HĐND Ngày 10/3/2022</t>
  </si>
  <si>
    <t xml:space="preserve">Hạ tầng kỹ thuật khu dân cư phía Bắc trụ sở UBND phường Phú Thạnh, thành phố Tuy Hòa; HM: Hệ thống thoát nước thải sinh hoạt </t>
  </si>
  <si>
    <t>3652/QĐ-UBND Ngày 13/8/2018;
41/NQ-HĐND ngày 15/7/2022</t>
  </si>
  <si>
    <t xml:space="preserve">Hạ tầng kỹ thuật các khu dân cư tạo quỹ đất để huy động vốn phục vụ dự án đường Bạch Đằng giai đoạn 2 (khu đất số 2); HM: Hệ thống thoát nước thải sinh hoạt </t>
  </si>
  <si>
    <t>3591/QĐ-UBND Ngày 06/8/2018</t>
  </si>
  <si>
    <t xml:space="preserve">Hạ tầng kỹ thuật các khu dân cư tạo quỹ đất để huy động vốn phục vụ dự án đường Bạch Đằng giai đoạn 2 (khu đất số 1 và số 3); HM: Hệ thống thoát nước thải sinh hoạt </t>
  </si>
  <si>
    <t>3592/QĐ-UBND Ngày 06/8/2018</t>
  </si>
  <si>
    <t>Đầu tư xây dựng công viên phía Tây trung tâm truyền hình tại Phú Yên</t>
  </si>
  <si>
    <t>13/NQ-HĐND Ngày 20/9/2019;
21/NQ-HĐND ngày 07/4/2021</t>
  </si>
  <si>
    <t>120</t>
  </si>
  <si>
    <t>Đầu tư hệ thống cấp nước sinh hoạt và trồng cây xanh khu dân cư khu phố 1, khu phố 2 phường Phú Đông (khu đất số 1 và khu đất số 2) và khu đất số 3, phường Phú Thạnh, thành phố Tuy Hòa</t>
  </si>
  <si>
    <t>37/NQ-HĐND Ngày 07/4/2021</t>
  </si>
  <si>
    <t>121</t>
  </si>
  <si>
    <t>KDC đường Mạc Thị Bưởi, thành phố Tuy Hòa (khu phía Nam đường Trần Quang Khải và phía Tây đường Côn Sơn); Hạng mục: Cấp nước và cây xanh.</t>
  </si>
  <si>
    <t>131/NQ-HĐND Ngày 09/11/2022</t>
  </si>
  <si>
    <t>122</t>
  </si>
  <si>
    <t>Đường Bạch Đằng giai đoạn 2</t>
  </si>
  <si>
    <t>10/QĐ-HĐND ngày 09/6/2017;
18/QĐ-HĐND ngày 20/9/2019</t>
  </si>
  <si>
    <t>123</t>
  </si>
  <si>
    <t>Khép kín khu dân cư  (khu đất số 01 và số 3)</t>
  </si>
  <si>
    <t>04/QĐ-HĐND Ngày 11/5/2017;
17/QĐ-HĐND ngày 12/10/2017</t>
  </si>
  <si>
    <t>124</t>
  </si>
  <si>
    <t>Khép kín khu dân cư khu đất số 02</t>
  </si>
  <si>
    <t>05/QĐ-HĐND Ngày 15/5/2017;
2958/QĐ-UBND ngày 21/5/2025</t>
  </si>
  <si>
    <t>125</t>
  </si>
  <si>
    <t>Khép kín khu dân cư khu đất số 04</t>
  </si>
  <si>
    <t>07/QĐ-HĐND Ngày 31/5/2017</t>
  </si>
  <si>
    <t>126</t>
  </si>
  <si>
    <t>Khép kín khu dân cư đường Trần Suyền (đoạn từ đường An Dương Vương đến Trần Nhân Tông)</t>
  </si>
  <si>
    <t>09/QĐ-HĐND Ngày 09/6/2017</t>
  </si>
  <si>
    <t>127</t>
  </si>
  <si>
    <t>Khép kín khu dân cư khu đất A1</t>
  </si>
  <si>
    <t>11/QĐ-HĐND Ngày 07/7/2017</t>
  </si>
  <si>
    <t>128</t>
  </si>
  <si>
    <t>Đầu tư xây dựng Trường MNCL xã An Phú</t>
  </si>
  <si>
    <t>24/NQ-HĐND Ngày 29/3/2023</t>
  </si>
  <si>
    <t>129</t>
  </si>
  <si>
    <t>Đầu tư nâng cấp vỉa hè tuyến đường Nguyễn Thị Định, đường Võ Thị Sáu, đường Đinh Tiên Hoàng, đường Phạm Văn Đồng, phường Phú Lâm, Phú Thạnh, Phú Đông, thành phố Tuy Hòa</t>
  </si>
  <si>
    <t>40/NQ-HĐND Ngày 07/4/2021</t>
  </si>
  <si>
    <t>IX</t>
  </si>
  <si>
    <t>Dự án khởi công mới trong giai đoạn 5 năm 2021-2025.</t>
  </si>
  <si>
    <t>San nền Khu tri thức và đầu tư đoạn đường số 06, đoạn đường Phan Chu Trinh thuộc Khu đô thị mới Nam Thành phố Tuy Hòa</t>
  </si>
  <si>
    <t>Kr. Pắc</t>
  </si>
  <si>
    <t>2279/QĐ-UBND ngày 21/11/2017; số 432/QĐ-UBND ngày 24/3/2021</t>
  </si>
  <si>
    <t>Hạ tầng khu tái định cư Hoà Tâm thuộc khu kinh tế Nam Phú Yên</t>
  </si>
  <si>
    <t>2279/QĐ-UBND ngày 21/11/2017; số 431/QĐ-UBND ngày 24/3/2021</t>
  </si>
  <si>
    <t>Khu công viên trung tâm thuộc Khu đô thị mới Nam thành phố Tuy Hòa</t>
  </si>
  <si>
    <t>1762/QĐ-UBND ngày 30/10/2019; 1606/QĐ-UBND ngày 21/11/2024</t>
  </si>
  <si>
    <t>Hạ tầng kỹ thuật Khu dân cư phía Nam thuộc khu đô thị mới Nam thành phố Tuy Hòa</t>
  </si>
  <si>
    <t>2056/QĐ-UBND 29/10/2018; 155/QĐ-UBND ngày 07/02/2025</t>
  </si>
  <si>
    <t>Tuyến đường giao thông từ Cảng Bãi Gốc (Khu Kinh tế Nam Phú Yên, tỉnh Phú Yên) kết nối Quốc lộ 1 đi Khu Kinh tế Vân Phong (tỉnh Khánh Hòa)</t>
  </si>
  <si>
    <t>650/QĐ-UBND, 13/5/2021</t>
  </si>
  <si>
    <t>X</t>
  </si>
  <si>
    <t>Dự án: Đầu tư cơ sở hạ tầng Khu nông nghiệp ứng dụng công nghệ cao Phú Yên (giai đoạn 1)</t>
  </si>
  <si>
    <t>2142/QĐ-UBND ngày 30/10/2015, 481/QĐ-UBND ngày 05/4/2022; 1617/QĐ-UBND ngày 22/11/2024</t>
  </si>
  <si>
    <t>XI</t>
  </si>
  <si>
    <t>Ứng dụng công nghệ cao trong công tác quản lý, giám sát tài nguyên rừng tỉnh Đắk Lắk</t>
  </si>
  <si>
    <t>01951/QĐ-UBND ngày 09/11/2025</t>
  </si>
  <si>
    <t>XII</t>
  </si>
  <si>
    <t>Dự án khẩn cấp bảo tồn voi tỉnh Đắk Lắk đến năm 2020</t>
  </si>
  <si>
    <t>Lắk</t>
  </si>
  <si>
    <t>40/QĐ-UBND ngày 14/02/2023</t>
  </si>
  <si>
    <t>XIII</t>
  </si>
  <si>
    <t>Xây dựng đường tuần tra Khu bảo tồn thiên nhiên Ea Sô ( đoạn từ trạm Kiểm lâm số 5 đến trạm Kiểm lâm số 6)</t>
  </si>
  <si>
    <t>M'Drắk</t>
  </si>
  <si>
    <t>01206/QĐ-UBND ngày 08/9/2025</t>
  </si>
  <si>
    <t>XIV</t>
  </si>
  <si>
    <t>Cải tạo, nâng cấp đường Cao Đạt và đường Ysom Niê, phường Tân Lập</t>
  </si>
  <si>
    <t>Ea Súp</t>
  </si>
  <si>
    <t>594/QĐ-UBND, ngày 22/02/2024</t>
  </si>
  <si>
    <t>XV</t>
  </si>
  <si>
    <t>Công viên cây xanh tại diện tích đất chợ Pơng Drang cũ thuộc thôn Tân Lập 6, xã Pơng Drang</t>
  </si>
  <si>
    <t>16/NQ-HĐND, ngày 27/12/2022</t>
  </si>
  <si>
    <t>XVI</t>
  </si>
  <si>
    <t>Đường giao thông liên xã Xuân Phú-Ea Sar (Đoạn từ thôn Trung Hòa, xã Xuân Phú đi thôn 6, xã Ea Sar).</t>
  </si>
  <si>
    <t>243/QĐ-UBND ngày 12/5/2022</t>
  </si>
  <si>
    <t>XVII</t>
  </si>
  <si>
    <t>Nâng cấp, sửa chữa, bảo dưỡng đường giao thông Tổ dân phố 3, thị trấn Krông Năng đi xã Phú Xuân (tuyến đường giao thông Trần Phú, đến nút giao đường giao thông đi xã Phú Xuân)</t>
  </si>
  <si>
    <t>XVIII</t>
  </si>
  <si>
    <t>Đường giao thông liên thôn tuyến 2 thôn 6, xã Ea Kiết (đoạn từ QL29 đến nhà ông Hương)</t>
  </si>
  <si>
    <t>3637/QĐ-UBND ngày 19/6/2025</t>
  </si>
  <si>
    <t>XIX</t>
  </si>
  <si>
    <t>Cải tạo, nâng cấp đường giao thông liên thôn từ buôn Krang đi buôn Krông, xã Dur Kmăl, huyện Krông Ana (đoạn đèo buôn Krông).</t>
  </si>
  <si>
    <t xml:space="preserve">2855 ngày 29/12/2023 </t>
  </si>
  <si>
    <t>Đường từ ngã ba buôn Triết đi Núi Năm, xã Dur Kmăl, huyện Krông Ana.</t>
  </si>
  <si>
    <t>Nhà văn hóa, sân thể thao xã Dur Kmăl, huyện Krông Ana</t>
  </si>
  <si>
    <t>Đường giao thông từ xã Dur Kmăl đi xã Băng A Drênh, huyện Krông Ana, tỉnh Đắk Lắk</t>
  </si>
  <si>
    <t>940/QĐ-UBND ngày 25/3/2025</t>
  </si>
  <si>
    <t>XX</t>
  </si>
  <si>
    <t>Ban quản lý xã Ea Ô</t>
  </si>
  <si>
    <t>Nâng cấp, cải tạo đường giao thông ĐX2, ĐX3, xã Ea Ô, huyện Ea Kar.</t>
  </si>
  <si>
    <t>155/QĐ-UBND ngày 25/3/2025</t>
  </si>
  <si>
    <t>XXI</t>
  </si>
  <si>
    <t>Ban quản lý xã Ea Păl</t>
  </si>
  <si>
    <t>Đường giao thông thôn 1 từ cổng chào thôn đến nhà ông Nguyễn Quang Thanh (ĐTH 25)</t>
  </si>
  <si>
    <t>114/QĐ-UBND xã, ngày 14/7/2023</t>
  </si>
  <si>
    <t>Đường giao thông thôn 1 từ nhà ông Uyển đến nhà ông Nguyễn Quang Thanh (ĐTH 26)</t>
  </si>
  <si>
    <t>113/QĐ-UBND xã, ngày 14/7/2023</t>
  </si>
  <si>
    <t>Đường giao thông thôn 2 từ nhà ông Lưu Văn Hoàng đến nhà bà Lê Thị Thắm (ĐTH 22)</t>
  </si>
  <si>
    <t>112/QĐ-UBND xã, ngày 14/7/2023</t>
  </si>
  <si>
    <t>Đường giao thông thôn 2 từ nhà ông Nguyễn Văn Lương đến nhà ông Nguyễn Đăng Được (ĐTH 19)</t>
  </si>
  <si>
    <t>111/QĐ-UBND xã, ngày 14/7/2023</t>
  </si>
  <si>
    <t>Đường giao thông thôn 2 từ nhà bà Phan Thị Hiền  đến nhà ông Hồ Thế Thuận (ĐTH 20)</t>
  </si>
  <si>
    <t>109/QĐ-UBND xã, ngày 14/7/2023</t>
  </si>
  <si>
    <t>Đường giao thông thôn 4 từ nhà ông Hà đến nhà ông Lã Văn Tỉnh (ĐTH 37)</t>
  </si>
  <si>
    <t>110/QĐ-UBND xã, ngày 14/7/2023</t>
  </si>
  <si>
    <t>Đường giao thông thôn 5 từ hộ Hà Văn Tình đến hộ Lưu Văn Minh (giao với ĐX02)</t>
  </si>
  <si>
    <t>108/QĐ-UBND xã, ngày 14/7/2023</t>
  </si>
  <si>
    <t>Đường giao thông thôn 6C từ Phân hiệu Võ Thị Sáu đi đến nhà ông Đoàn (ĐTH 09)</t>
  </si>
  <si>
    <t>104/QĐ-UBND xã, ngày 14/7/2023</t>
  </si>
  <si>
    <t>Đường giao thông thôn 6C từ nhà ông Lành đến ông Ất (ĐTH 08)</t>
  </si>
  <si>
    <t>103/QĐ-UBND xã, ngày 14/7/2023</t>
  </si>
  <si>
    <t>Đường giao thông thôn 6C từ nhà bà Hương 6C (giao với ĐH 07.3) đến đường 6b đi thôn 9 (sân bóng thôn 6C) (ĐTH 03)</t>
  </si>
  <si>
    <t>102/QĐ-UBND xã, ngày 14/7/2023</t>
  </si>
  <si>
    <t>Đường giao thông thôn 7 trung tâm xã đến nhà ông Năm (ĐTH 28)</t>
  </si>
  <si>
    <t>101/QĐ-UBND xã, ngày 14/7/2023</t>
  </si>
  <si>
    <t>Đường giao thông trục thôn 4 và thôn 13</t>
  </si>
  <si>
    <t>167/QĐ-UBND ngày 19/12/2023</t>
  </si>
  <si>
    <t>Đường giao thông thôn 8từ nhà ông Hùng Ba đến nhà ông Hải Hằng (ĐTH 02)</t>
  </si>
  <si>
    <t>99/QĐ-UBND xã, ngày 14/7/2023</t>
  </si>
  <si>
    <t>Đường giao thông thôn 13 từ cổng chào thôn đến hết đất nhà ông Tuân (ĐTH 15)</t>
  </si>
  <si>
    <t>98/QĐ-UBND xã, ngày 14/7/2023</t>
  </si>
  <si>
    <t>Đường giao thông thôn 13 từ nhà ông Bảy Hạnh đến nhà ông Sửu (ĐTH 17)</t>
  </si>
  <si>
    <t>97/QĐ-UBND xã, ngày 14/7/2023</t>
  </si>
  <si>
    <t>Đường giao thông thôn 13 từ nhà ông Hợi Liệu đến nhà ông Hùng Lành (ĐTH 16)</t>
  </si>
  <si>
    <t>96/QĐ-UBND xã, ngày 14/7/2023</t>
  </si>
  <si>
    <t>Đường giao thông thôn 14 từ nhà Liễu Lĩnh đến nhà ông Quân Luyến (ĐTH31)</t>
  </si>
  <si>
    <t>95/QĐ-UBND xã, ngày 14/7/2023</t>
  </si>
  <si>
    <t>Đường giao thông thôn 1 từ nhà ông Luận đến nhà bà Nguyệt (ĐTH 24)</t>
  </si>
  <si>
    <t>94/QĐ-UBND xã, ngày 14/7/2023</t>
  </si>
  <si>
    <t>Đường giao thông thôn 2 từ nhà bà Phạm Thị Thường đến nhà ông bà Mai (ĐTH 21)</t>
  </si>
  <si>
    <t>160/QĐ-UBND ngày 23/11/2024</t>
  </si>
  <si>
    <t>Đường giao thông thôn 13 từ nhà ông Cường Huệ đến đất ông Tình giao với ĐX02 (ĐTH 14)</t>
  </si>
  <si>
    <t>169/QĐ-UBND ngày 23/11/2024</t>
  </si>
  <si>
    <t>Đường GT thôn 4 từ nhà ông Thắng giao với đường GTNT DTH 25 (DTH 39)</t>
  </si>
  <si>
    <t>172/QĐ-UBND ngày 23/11/2024</t>
  </si>
  <si>
    <t>Đường giao thông thôn 6B từ đất nhà ông Xí Hà đến nhà ông Nghĩa (ĐTH 10)</t>
  </si>
  <si>
    <t>163/QĐ-UBND ngày 23/11/2024</t>
  </si>
  <si>
    <t>Đường giao thông thôn 14 từ nhà Cường Hùng đến nhà ông Thu Lực (ĐTH 32)</t>
  </si>
  <si>
    <t>170/QĐ-UBND ngày 23/11/2024</t>
  </si>
  <si>
    <t>Đường giao thông thôn 9 từ ranh giới thị trấn Ea Knốp đến nhà ông Hoạt thôn 9(ĐTH 01)</t>
  </si>
  <si>
    <t>350/QĐ-UBND ngày 12/12/2024</t>
  </si>
  <si>
    <t>Đường GT từ nhà ông Kế thôn 9 đi nhà Huấn Kim thôn 6c (ĐTH 06)</t>
  </si>
  <si>
    <t>168/QĐ-UBND ngày 23/11/2024</t>
  </si>
  <si>
    <t>Đường giao thông Nhà ông Thanh thôn 5 đến nhà ông Luân thôn 9(ĐTH 05)</t>
  </si>
  <si>
    <t>351/QĐ-UBND ngày 12/12/2024</t>
  </si>
  <si>
    <t>Đường giao thông từ Hội trường thôn 7 đi đến nhà ông Hùng (ĐTH 28A)</t>
  </si>
  <si>
    <t>165/QĐ-UBND ngày 23/11/2024</t>
  </si>
  <si>
    <t>Đường giao thông thôn 4 từ nhà ông Nguyễn Quân (đi qua nhà Mẫu giáo) đến nhà ông Nguyễn Hường (ĐTH 36)</t>
  </si>
  <si>
    <t>162/QĐ-UBND ngày 23/11/2024</t>
  </si>
  <si>
    <t>Đường giao thông thôn 2 từ nhà ông Tính Thú đến nhà bà Lê Thị Thắm (ĐTH 23)</t>
  </si>
  <si>
    <t>161/QĐ-UBND ngày 23/11/2024</t>
  </si>
  <si>
    <t>Đường giao thông thôn 14 từ nhà Nga Quảng đến Cánh đồng lúa HTX 714 (giao ĐX05) (ĐTH 33)</t>
  </si>
  <si>
    <t>171/QĐ-UBND ngày 23/11/2024</t>
  </si>
  <si>
    <t>Đường giao thông trục thôn 7 từ nhà ông Thu Sen đến nhà ông Năm (ĐTH 27)</t>
  </si>
  <si>
    <t>166/QĐ-UBND ngày 23/11/2024</t>
  </si>
  <si>
    <t>Đường giao thông thôn 7 từ nhà Phương Ngát đến nhà ông Thỏa (ĐTH 29)</t>
  </si>
  <si>
    <t>167/QĐ-UBND ngày 23/11/2024</t>
  </si>
  <si>
    <t>Đường giao thông thôn 6 B (Đoạn từ nhà ông Huân Hiệt đến sân bóng thôn 6C)</t>
  </si>
  <si>
    <t>164/QĐ-UBND ngày 23/11/2024</t>
  </si>
  <si>
    <t>XXII</t>
  </si>
  <si>
    <t xml:space="preserve">Đường giao thông liên xã ĐX 1 và ĐX 2, xã Cư Êwi </t>
  </si>
  <si>
    <t>1710/QĐ-UBND ngày 18/4/2025</t>
  </si>
  <si>
    <t>Đường giao thông liên thôn, buôn từ thôn 1A đi thôn 1B và Buôn Tắk Mngà đi thôn 12, xã Cư Êwi</t>
  </si>
  <si>
    <t>1709/QĐ-UBND ngày 18/4/2025</t>
  </si>
  <si>
    <t>Đường giao thông liên thôn các thôn 4, 5, 2, 3, 1A, xã Cư Êwi.</t>
  </si>
  <si>
    <t>1708/QĐ-UBND ngày 18/4/2025</t>
  </si>
  <si>
    <t>XXIII</t>
  </si>
  <si>
    <t>Đường giao thông liên thôn từ thôn 3 đi thôn 9, xã Ea Bhốk</t>
  </si>
  <si>
    <t>1711/QĐ-UBND ngày 18/4/2025</t>
  </si>
  <si>
    <t>XXIV</t>
  </si>
  <si>
    <t>XXV</t>
  </si>
  <si>
    <t>XXVI</t>
  </si>
  <si>
    <t>XXVII</t>
  </si>
  <si>
    <t>Kho lưu trữ chuyên dụng tỉnh Đắk Lắk (GĐ 1)</t>
  </si>
  <si>
    <t>Toàn tỉnh</t>
  </si>
  <si>
    <t>3202/QĐ-UBND, 06/11/2021</t>
  </si>
  <si>
    <t>XXVIII</t>
  </si>
  <si>
    <t>Sở Nông nghiệp và Phát triển nông thôn</t>
  </si>
  <si>
    <t>Dự án Tăng cường khả năng chống chịu của nông nghiệp quy mô nhỏ với an ninh nguồn nước do biến đổi khí hậu  khu vực Tây Nguyên và Nam Trung Bộ, tỉnh Đắk Lắk</t>
  </si>
  <si>
    <t>739/QĐ-TTg ngày 20/5/2021; 1219/QĐ-UBND ngày 21/5/2021</t>
  </si>
  <si>
    <t>Trồng rừng ngập mặn khu vực Đầm Ô Loan, huyện Tuy An</t>
  </si>
  <si>
    <t>235/NQ-HĐND, 27/3/2020</t>
  </si>
  <si>
    <t>Giảm thiểu khí thải tại khu vực Tây Nguyên và Duyên hải Nam Trung Bộ Việt Nam nhằm góp phần thực hiện các mục tiêu Chương trình hành động quốc gia REDD+ tại tỉnh Đắk Lắk</t>
  </si>
  <si>
    <t>496/QĐ-UBND ngày 05/3/2025</t>
  </si>
  <si>
    <t>XXIX</t>
  </si>
  <si>
    <t>Sở Văn hóa Thể thao và du lịch</t>
  </si>
  <si>
    <t>Tu bổ, tôn tạo di tích lịch sử quốc gia đặc biệt Nhà đày Buôn Ma Thuột</t>
  </si>
  <si>
    <t xml:space="preserve"> 3281/QĐ
UBND ngày 
27/12/2024</t>
  </si>
  <si>
    <t>Trưng bày nhà lưu niệm Luật sư Nguyễn Hữu Thọ</t>
  </si>
  <si>
    <t>Dự án Trưng bày bảo tàng tỉnh giai đoạn 2</t>
  </si>
  <si>
    <t xml:space="preserve">1836/QĐ-UBND ngày
27/12/2024 </t>
  </si>
  <si>
    <t>Khu di tích lịch sử Sở Chỉ huy - Nơi thành lập
Quân đoàn 3</t>
  </si>
  <si>
    <t>2037/QĐ-UBND ngày 13/09/2022</t>
  </si>
  <si>
    <t>Cải tạo sửa chữa và mua sắm thiết bị Trung tâm kỹ thuật Tổng hợp- Hướng nghiệp tỉnh Phú Yên</t>
  </si>
  <si>
    <t>Lắk</t>
  </si>
  <si>
    <t>919/QĐ-UBND ngày 9/5/2018; 2060/QĐ-UBND ngày 10/12/2020</t>
  </si>
  <si>
    <t>Nội dung khác</t>
  </si>
  <si>
    <t xml:space="preserve">Tiết kiệm 5% dự toán chi đầu tư phát triển vốn ngân sách địa phương được Thủ tướng Chính phủ giao </t>
  </si>
  <si>
    <t>Hoàn trả vốn ứng và chi phí ứng vốn cho Quỹ phát triển đất</t>
  </si>
  <si>
    <t>Thực hiện Đề án “Tín dụng đối với người nghèo và các đối tượng chính sách khác bằng nguồn vốn ngân sách địa phương ủy thác qua ngân hàng chính sách xã hội trên địa bàn tỉnh Đắk Lắk giai đoạn 2026-2030”</t>
  </si>
  <si>
    <t>Đối ứng các chương trình mục tiêu</t>
  </si>
  <si>
    <t>Phụ lục XII (Biểu số 58/CK-NSNN)</t>
  </si>
  <si>
    <t>Phụ lục VII (Biểu số 52/CK-NSNN)</t>
  </si>
  <si>
    <t>Đơn vị tính: Triệu đồng</t>
  </si>
  <si>
    <t>Phụ lục XII (Biểu số 57/CK-NSNN)</t>
  </si>
  <si>
    <t>DỰ TOÁN CHI CHƯƠNG TRÌNH MỤC TIÊU QUỐC GIA NGÂN SÁCH CẤP TỈNH VÀ NGÂN SÁCH CẤP XÃ NĂM 2026</t>
  </si>
  <si>
    <t>(Kèm theo Quyết định số:                    /QĐ-UBND ngày          /           / 2026 của Ủy ban nhân dân tỉnh)</t>
  </si>
  <si>
    <t>Chương trình mục tiêu quốc gia xây dựng nông thôn mới</t>
  </si>
  <si>
    <t>Chương trình mục tiêu quốc gia giảm nghèo bền vững</t>
  </si>
  <si>
    <t>Chương trình mục tiêu quốc gia phát triển KTXH vùng đồng bào DTTS và miền núi</t>
  </si>
  <si>
    <t>Kinh phí sự nghiệp Chương trình MTQG xây dựng nông thôn mới (Phân bổ sau)</t>
  </si>
  <si>
    <t>Vốn trong nước</t>
  </si>
  <si>
    <t>Vốn ngoài nước</t>
  </si>
  <si>
    <t>(Kèm theo Quyết định số                          /QĐ-UBND ngày               /            /2026 của Ủy ban nhân dân tỉnh)</t>
  </si>
  <si>
    <t>(Kèm theo Quyết định số                             /QĐ-UBND ngày                /             /2026 của Ủy ban nhân dân tỉnh)</t>
  </si>
  <si>
    <t>(Kèm theo Quyết định số                             /QĐ-UBND ngày               /           /2026 của Ủy ban nhân dân tỉnh)</t>
  </si>
  <si>
    <t>(Kèm theo Quyết định số                            /QĐ-UBND ngày                /            /2026 của Ủy ban nhân dân tỉnh)</t>
  </si>
  <si>
    <t>(Kèm theo Quyết định số                               /QĐ-UBND ngày                 /           /2026 của Ủy ban nhân dân tỉnh)</t>
  </si>
  <si>
    <t>DANH MỤC CÁC CHƯƠNG TRÌNH, DỰ ÁN SỬ DỤNG VỐN NGÂN SÁCH NHÀ NƯỚC NĂM 2026</t>
  </si>
  <si>
    <t>GIỮA NGÂN SÁCH CÁC CẤP CHÍNH QUYỀN ĐỊA PHƯƠNG NĂM 2026</t>
  </si>
  <si>
    <t>DỰ TOÁN CHI ĐẦU TƯ PHÁT TRIỂN CỦA NGÂN SÁCH CẤP TỈNH CHO TỪNG CƠ QUAN, TỔ CHỨC THEO LĨNH VỰC NĂM 2026</t>
  </si>
  <si>
    <r>
      <t>Phụ lục VII</t>
    </r>
    <r>
      <rPr>
        <b/>
        <sz val="14"/>
        <color rgb="FF002060"/>
        <rFont val="Times New Roman"/>
        <family val="1"/>
      </rPr>
      <t>I</t>
    </r>
    <r>
      <rPr>
        <b/>
        <sz val="14"/>
        <rFont val="Times New Roman"/>
        <family val="1"/>
      </rPr>
      <t xml:space="preserve"> (Biểu số 53/CK-NSNN)</t>
    </r>
  </si>
  <si>
    <t>(Chưa có)</t>
  </si>
  <si>
    <t>CHI BỔ SUNG CÓ MỤC TIÊU CHO NGÂN SÁCH CẤP XÃ</t>
  </si>
  <si>
    <t>CHI THƯỜNG XUYÊN</t>
  </si>
  <si>
    <t>F</t>
  </si>
  <si>
    <t>G</t>
  </si>
  <si>
    <t>DỰ TOÁN CHI NGÂN SÁCH CẤP TỈNH CHO TỪNG CƠ QUAN, TỔ CHỨC NĂM 2026</t>
  </si>
  <si>
    <t>(Kèm theo Quyết định số:                                 /QĐ-UBND ngày                 /                /2026 của UBND tỉnh)</t>
  </si>
  <si>
    <t>(Kèm theo Quyết định số                            /QĐ-UBND ngày                 /            /2026 của Ủy ban nhân dân tỉnh)</t>
  </si>
  <si>
    <t>(*)  Riêng việc phân bổ hạch toán thu thuế giá trị gia tăng đối với hoạt động xây dựng trên địa bàn tỉnh được quy định như sau: 
Trường hợp công trình xây dựng cơ bản trong cùng một tỉnh do nhà thầu trong tỉnh thực hiện: Đối với công trình liên xã, phường: thực hiện hạch toán thu ngân sách cho xã, phường nơi nhà thầu đóng trụ sở chính và thực hiện điều tiết theo tỷ lệ quy định trên; Đối với công trình ở xã, phường khác với nơi nhà thầu đóng trụ sở: thực hiện hạch toán thu ngân sách cho xã, phường nơi có công trình xây dựng và thực hiện điều tiết theo tỷ lệ quy định trên. 
Trường hợp công trình xây dựng cơ bản do nhà thầu ngoài tỉnh (trụ sở chính ở tỉnh khác) thực hiện: Kê khai thuế và hạch toán 100% vào thu ngân sách cấp tỉnh.</t>
  </si>
  <si>
    <t xml:space="preserve">Đối với sản phẩm xăng, dầu </t>
  </si>
  <si>
    <t xml:space="preserve">Đối với các nội dung khác </t>
  </si>
  <si>
    <t>CÂN ĐỐI NGUỒN THU, CHI DỰ TOÁN NGÂN SÁCH CẤP TỈNH VÀ NGÂN SÁCH CẤP XÃ NĂM 2026</t>
  </si>
  <si>
    <t>DỰ TOÁN THU NGÂN SÁCH NHÀ NƯỚC NĂM 2026</t>
  </si>
  <si>
    <t>TỔNG THU NGÂN SÁCH NHÀ NƯỚC (I+II+III)</t>
  </si>
  <si>
    <t xml:space="preserve">NGÂN SÁCH CẤP TỈNH
</t>
  </si>
  <si>
    <t xml:space="preserve">NGÂN SÁCH CẤP XÃ
</t>
  </si>
  <si>
    <t xml:space="preserve">Chi từ nguồn ngân sách tỉnh bổ sung thực hiện một số mục tiêu, nhiệm vụ </t>
  </si>
  <si>
    <t xml:space="preserve">Chi thực hiện các chế độ, nhiệm vụ, chính sách </t>
  </si>
  <si>
    <t>Chi thực hiện các chế độ, nhiệm vụ, chính sách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</si>
</sst>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_);_(* \(#,##0\);_(* &quot;-&quot;_);_(@_)"/>
    <numFmt numFmtId="165" formatCode="_(* #,##0.00_);_(* \(#,##0.00\);_(* &quot;-&quot;??_);_(@_)"/>
    <numFmt numFmtId="166" formatCode="_(* #,##0_);_(* \(#,##0\);_(* &quot;-&quot;??_);_(@_)"/>
    <numFmt numFmtId="167" formatCode="_-* #,##0.00\ _₫_-;\-* #,##0.00\ _₫_-;_-* &quot;-&quot;??\ _₫_-;_-@_-"/>
    <numFmt numFmtId="168" formatCode="_-* #,##0_-;\-* #,##0_-;_-* &quot;-&quot;??_-;_-@_-"/>
    <numFmt numFmtId="169" formatCode="#,###"/>
    <numFmt numFmtId="170" formatCode="_(* #.##0.00_);_(* \(#.##0.00\);_(* &quot;-&quot;??_);_(@_)"/>
    <numFmt numFmtId="171" formatCode="###,###"/>
    <numFmt numFmtId="172" formatCode="###,###,###"/>
    <numFmt numFmtId="173" formatCode="_(* #,##0.000_);_(* \(#,##0.000\);_(* &quot;-&quot;??_);_(@_)"/>
    <numFmt numFmtId="174" formatCode="00000"/>
    <numFmt numFmtId="175" formatCode="#,##0.000"/>
    <numFmt numFmtId="176" formatCode="#,##0\ _₫"/>
    <numFmt numFmtId="177" formatCode="_-* #,##0\ _₫_-;\-* #,##0\ _₫_-;_-* &quot;-&quot;??\ _₫_-;_-@_-"/>
  </numFmts>
  <fonts count="73">
    <font>
      <sz val="11"/>
      <color theme="1"/>
      <name val="Calibri"/>
      <family val="2"/>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4"/>
      <color theme="1"/>
      <name val="Times New Roman"/>
      <family val="2"/>
    </font>
    <font>
      <sz val="11"/>
      <color indexed="8"/>
      <name val="Calibri"/>
      <family val="2"/>
    </font>
    <font>
      <b/>
      <sz val="12"/>
      <name val="Times New Roman"/>
      <family val="1"/>
    </font>
    <font>
      <sz val="12"/>
      <name val=".VnTime"/>
      <family val="2"/>
    </font>
    <font>
      <sz val="12"/>
      <name val="Times New Roman"/>
      <family val="1"/>
    </font>
    <font>
      <i/>
      <sz val="12"/>
      <name val="Times New Roman"/>
      <family val="1"/>
    </font>
    <font>
      <sz val="10"/>
      <name val="Arial"/>
      <family val="2"/>
    </font>
    <font>
      <sz val="14"/>
      <name val="Times New Roman"/>
      <family val="1"/>
    </font>
    <font>
      <sz val="14"/>
      <color rgb="FFFF0000"/>
      <name val="Times New Roman"/>
      <family val="1"/>
    </font>
    <font>
      <sz val="13"/>
      <name val="Times New Roman"/>
      <family val="1"/>
    </font>
    <font>
      <sz val="11"/>
      <color theme="1"/>
      <name val="Calibri"/>
      <family val="2"/>
      <scheme val="minor"/>
    </font>
    <font>
      <b/>
      <sz val="9"/>
      <color indexed="81"/>
      <name val="Tahoma"/>
      <family val="2"/>
    </font>
    <font>
      <sz val="9"/>
      <color indexed="81"/>
      <name val="Tahoma"/>
      <family val="2"/>
    </font>
    <font>
      <sz val="11"/>
      <name val="UVnTime"/>
    </font>
    <font>
      <b/>
      <sz val="14"/>
      <name val="Times New Roman"/>
      <family val="1"/>
    </font>
    <font>
      <i/>
      <sz val="14"/>
      <name val="Times New Roman"/>
      <family val="1"/>
    </font>
    <font>
      <i/>
      <sz val="11"/>
      <name val="Times New Roman"/>
      <family val="1"/>
    </font>
    <font>
      <sz val="11"/>
      <name val="Times New Roman"/>
      <family val="1"/>
    </font>
    <font>
      <b/>
      <sz val="11"/>
      <name val="Times New Roman"/>
      <family val="1"/>
    </font>
    <font>
      <sz val="12"/>
      <name val=".VnTime"/>
      <family val="2"/>
    </font>
    <font>
      <sz val="16"/>
      <name val="Times New Roman"/>
      <family val="1"/>
    </font>
    <font>
      <sz val="14"/>
      <name val=".VnTime"/>
      <family val="2"/>
    </font>
    <font>
      <sz val="12"/>
      <name val=".VnArial Narrow"/>
      <family val="2"/>
    </font>
    <font>
      <b/>
      <sz val="14"/>
      <name val="Times New Roman"/>
      <family val="1"/>
      <charset val="163"/>
    </font>
    <font>
      <b/>
      <sz val="14"/>
      <name val="Times New Romanh"/>
      <charset val="163"/>
    </font>
    <font>
      <sz val="12"/>
      <color theme="1"/>
      <name val="Times New Roman"/>
      <family val="2"/>
      <charset val="163"/>
    </font>
    <font>
      <b/>
      <sz val="14"/>
      <color rgb="FFFF0000"/>
      <name val="Times New Roman"/>
      <family val="1"/>
      <charset val="163"/>
    </font>
    <font>
      <sz val="12"/>
      <name val="Times New Roman"/>
      <family val="1"/>
      <charset val="163"/>
    </font>
    <font>
      <sz val="14"/>
      <name val="Times New Roman"/>
      <family val="1"/>
      <charset val="163"/>
    </font>
    <font>
      <sz val="14"/>
      <name val="Calibri"/>
      <family val="2"/>
      <scheme val="minor"/>
    </font>
    <font>
      <i/>
      <sz val="14"/>
      <name val="Calibri"/>
      <family val="2"/>
      <scheme val="minor"/>
    </font>
    <font>
      <i/>
      <sz val="14"/>
      <name val="Times New Roman"/>
      <family val="1"/>
      <charset val="163"/>
    </font>
    <font>
      <i/>
      <sz val="14"/>
      <name val="Calibri"/>
      <family val="2"/>
      <charset val="163"/>
      <scheme val="minor"/>
    </font>
    <font>
      <sz val="14"/>
      <color rgb="FF0070C0"/>
      <name val="Times New Roman"/>
      <family val="1"/>
    </font>
    <font>
      <sz val="14"/>
      <color rgb="FFFF0000"/>
      <name val="Times New Roman"/>
      <family val="1"/>
      <charset val="163"/>
    </font>
    <font>
      <b/>
      <sz val="10"/>
      <color rgb="FF000000"/>
      <name val="Times New Roman"/>
      <family val="1"/>
    </font>
    <font>
      <sz val="10"/>
      <color rgb="FF000000"/>
      <name val="Times New Roman"/>
      <family val="1"/>
    </font>
    <font>
      <b/>
      <sz val="10"/>
      <color rgb="FFFF0000"/>
      <name val="Times New Roman"/>
      <family val="1"/>
    </font>
    <font>
      <sz val="13"/>
      <name val="VnTime"/>
    </font>
    <font>
      <i/>
      <sz val="14"/>
      <color rgb="FFFF0000"/>
      <name val="Times New Roman"/>
      <family val="1"/>
    </font>
    <font>
      <sz val="10"/>
      <name val="Times New Roman"/>
      <family val="1"/>
    </font>
    <font>
      <b/>
      <sz val="10"/>
      <name val="Times New Roman"/>
      <family val="1"/>
    </font>
    <font>
      <b/>
      <sz val="8"/>
      <name val="Times New Roman"/>
      <family val="1"/>
    </font>
    <font>
      <b/>
      <u/>
      <sz val="10"/>
      <name val="Times New Roman"/>
      <family val="1"/>
    </font>
    <font>
      <u/>
      <sz val="10"/>
      <name val="Times New Roman"/>
      <family val="1"/>
    </font>
    <font>
      <i/>
      <sz val="10"/>
      <name val="Times New Roman"/>
      <family val="1"/>
    </font>
    <font>
      <i/>
      <u/>
      <sz val="10"/>
      <name val="Times New Roman"/>
      <family val="1"/>
    </font>
    <font>
      <b/>
      <sz val="12"/>
      <color rgb="FFFF0000"/>
      <name val="Times New Roman"/>
      <family val="1"/>
    </font>
    <font>
      <u/>
      <sz val="11"/>
      <color theme="10"/>
      <name val="Calibri"/>
      <family val="2"/>
      <scheme val="minor"/>
    </font>
    <font>
      <sz val="10"/>
      <color theme="1"/>
      <name val="Times New Roman"/>
      <family val="1"/>
    </font>
    <font>
      <sz val="14"/>
      <color theme="1"/>
      <name val="Times New Roman"/>
      <family val="2"/>
      <charset val="163"/>
    </font>
    <font>
      <sz val="12"/>
      <color theme="1"/>
      <name val="Times New Roman"/>
      <family val="2"/>
    </font>
    <font>
      <u/>
      <sz val="11"/>
      <color theme="10"/>
      <name val="Times New Roman"/>
      <family val="2"/>
    </font>
    <font>
      <b/>
      <sz val="10"/>
      <color theme="1"/>
      <name val="Times New Roman"/>
      <family val="1"/>
    </font>
    <font>
      <b/>
      <sz val="12"/>
      <color theme="1"/>
      <name val="Times New Roman"/>
      <family val="1"/>
    </font>
    <font>
      <sz val="12"/>
      <color rgb="FF002060"/>
      <name val="Times New Roman"/>
      <family val="1"/>
    </font>
    <font>
      <sz val="11"/>
      <color rgb="FF002060"/>
      <name val="Calibri"/>
      <family val="2"/>
      <scheme val="minor"/>
    </font>
    <font>
      <b/>
      <u/>
      <sz val="14"/>
      <name val="Times New Roman"/>
      <family val="1"/>
    </font>
    <font>
      <u/>
      <sz val="14"/>
      <name val="Times New Roman"/>
      <family val="1"/>
    </font>
    <font>
      <sz val="14"/>
      <color theme="1"/>
      <name val="Times New Roman"/>
      <family val="1"/>
    </font>
    <font>
      <sz val="14"/>
      <color theme="1"/>
      <name val="Calibri"/>
      <family val="2"/>
      <charset val="163"/>
      <scheme val="minor"/>
    </font>
    <font>
      <b/>
      <sz val="14"/>
      <color rgb="FF002060"/>
      <name val="Times New Roman"/>
      <family val="1"/>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style="hair">
        <color rgb="FF000000"/>
      </bottom>
      <diagonal/>
    </border>
    <border>
      <left style="thin">
        <color indexed="64"/>
      </left>
      <right style="thin">
        <color rgb="FF000000"/>
      </right>
      <top style="hair">
        <color rgb="FF000000"/>
      </top>
      <bottom style="thin">
        <color indexed="64"/>
      </bottom>
      <diagonal/>
    </border>
    <border>
      <left style="thin">
        <color rgb="FF000000"/>
      </left>
      <right style="thin">
        <color rgb="FF000000"/>
      </right>
      <top style="hair">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58">
    <xf numFmtId="0" fontId="0" fillId="0" borderId="0"/>
    <xf numFmtId="165" fontId="11" fillId="0" borderId="0" applyFont="0" applyFill="0" applyBorder="0" applyAlignment="0" applyProtection="0"/>
    <xf numFmtId="0" fontId="10" fillId="0" borderId="0"/>
    <xf numFmtId="43" fontId="10" fillId="0" borderId="0" applyFont="0" applyFill="0" applyBorder="0" applyAlignment="0" applyProtection="0"/>
    <xf numFmtId="0" fontId="16" fillId="0" borderId="0"/>
    <xf numFmtId="0" fontId="16" fillId="0" borderId="0"/>
    <xf numFmtId="0" fontId="23" fillId="0" borderId="0"/>
    <xf numFmtId="165" fontId="16" fillId="0" borderId="0" applyFont="0" applyFill="0" applyBorder="0" applyAlignment="0" applyProtection="0"/>
    <xf numFmtId="43" fontId="20" fillId="0" borderId="0" applyFont="0" applyFill="0" applyBorder="0" applyAlignment="0" applyProtection="0"/>
    <xf numFmtId="0" fontId="16" fillId="0" borderId="0"/>
    <xf numFmtId="165" fontId="16" fillId="0" borderId="0" applyFont="0" applyFill="0" applyBorder="0" applyAlignment="0" applyProtection="0"/>
    <xf numFmtId="0" fontId="29" fillId="0" borderId="0"/>
    <xf numFmtId="0" fontId="13" fillId="0" borderId="0"/>
    <xf numFmtId="0" fontId="31" fillId="0" borderId="0" applyProtection="0"/>
    <xf numFmtId="0" fontId="32" fillId="0" borderId="0"/>
    <xf numFmtId="0" fontId="9" fillId="0" borderId="0"/>
    <xf numFmtId="0" fontId="20" fillId="0" borderId="0"/>
    <xf numFmtId="164" fontId="20" fillId="0" borderId="0" applyFont="0" applyFill="0" applyBorder="0" applyAlignment="0" applyProtection="0"/>
    <xf numFmtId="43" fontId="35"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35" fillId="0" borderId="0"/>
    <xf numFmtId="0" fontId="20" fillId="0" borderId="0"/>
    <xf numFmtId="0" fontId="14" fillId="0" borderId="0"/>
    <xf numFmtId="43" fontId="8" fillId="0" borderId="0" applyFont="0" applyFill="0" applyBorder="0" applyAlignment="0" applyProtection="0"/>
    <xf numFmtId="0" fontId="20" fillId="0" borderId="0"/>
    <xf numFmtId="0" fontId="8" fillId="0" borderId="0"/>
    <xf numFmtId="9" fontId="7" fillId="0" borderId="0" applyFont="0" applyFill="0" applyBorder="0" applyAlignment="0" applyProtection="0"/>
    <xf numFmtId="43" fontId="6" fillId="0" borderId="0" applyFont="0" applyFill="0" applyBorder="0" applyAlignment="0" applyProtection="0"/>
    <xf numFmtId="0" fontId="6" fillId="0" borderId="0"/>
    <xf numFmtId="165" fontId="11"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1" fillId="0" borderId="0"/>
    <xf numFmtId="165" fontId="20" fillId="0" borderId="0" applyFont="0" applyFill="0" applyBorder="0" applyAlignment="0" applyProtection="0"/>
    <xf numFmtId="0" fontId="48" fillId="0" borderId="0"/>
    <xf numFmtId="0" fontId="16" fillId="0" borderId="0"/>
    <xf numFmtId="170" fontId="11" fillId="0" borderId="0" applyFont="0" applyFill="0" applyBorder="0" applyAlignment="0" applyProtection="0"/>
    <xf numFmtId="0" fontId="60" fillId="0" borderId="0"/>
    <xf numFmtId="170" fontId="11" fillId="0" borderId="0" applyFont="0" applyFill="0" applyBorder="0" applyAlignment="0" applyProtection="0"/>
    <xf numFmtId="0" fontId="20" fillId="0" borderId="0"/>
    <xf numFmtId="165" fontId="20" fillId="0" borderId="0" applyFont="0" applyFill="0" applyBorder="0" applyAlignment="0" applyProtection="0"/>
    <xf numFmtId="0" fontId="61" fillId="0" borderId="0"/>
    <xf numFmtId="165" fontId="46" fillId="0" borderId="0" applyFont="0" applyFill="0" applyBorder="0" applyAlignment="0" applyProtection="0"/>
    <xf numFmtId="0" fontId="50" fillId="0" borderId="0"/>
    <xf numFmtId="0" fontId="20" fillId="0" borderId="0"/>
    <xf numFmtId="0" fontId="58" fillId="0" borderId="0" applyNumberFormat="0" applyFill="0" applyBorder="0" applyAlignment="0" applyProtection="0"/>
    <xf numFmtId="0" fontId="62" fillId="0" borderId="0" applyNumberFormat="0" applyFill="0" applyBorder="0" applyAlignment="0" applyProtection="0">
      <alignment vertical="top"/>
      <protection locked="0"/>
    </xf>
    <xf numFmtId="170" fontId="20" fillId="0" borderId="0" applyFont="0" applyFill="0" applyBorder="0" applyAlignment="0" applyProtection="0"/>
    <xf numFmtId="167" fontId="11" fillId="0" borderId="0" applyFont="0" applyFill="0" applyBorder="0" applyAlignment="0" applyProtection="0"/>
    <xf numFmtId="0" fontId="20" fillId="0" borderId="0"/>
    <xf numFmtId="0" fontId="20" fillId="0" borderId="0"/>
    <xf numFmtId="0" fontId="37" fillId="0" borderId="0"/>
  </cellStyleXfs>
  <cellXfs count="601">
    <xf numFmtId="0" fontId="0" fillId="0" borderId="0" xfId="0"/>
    <xf numFmtId="0" fontId="17" fillId="0" borderId="0" xfId="5" applyFont="1"/>
    <xf numFmtId="0" fontId="17" fillId="0" borderId="0" xfId="5" applyFont="1" applyAlignment="1">
      <alignment horizontal="center"/>
    </xf>
    <xf numFmtId="166" fontId="17" fillId="0" borderId="0" xfId="5" applyNumberFormat="1" applyFont="1"/>
    <xf numFmtId="166" fontId="25" fillId="0" borderId="0" xfId="5" applyNumberFormat="1" applyFont="1"/>
    <xf numFmtId="0" fontId="25" fillId="0" borderId="0" xfId="5" applyFont="1"/>
    <xf numFmtId="166" fontId="14" fillId="0" borderId="0" xfId="1" applyNumberFormat="1" applyFont="1"/>
    <xf numFmtId="0" fontId="14" fillId="0" borderId="0" xfId="12" applyFont="1" applyAlignment="1">
      <alignment horizontal="centerContinuous"/>
    </xf>
    <xf numFmtId="0" fontId="24" fillId="0" borderId="0" xfId="12" applyFont="1" applyAlignment="1">
      <alignment horizontal="centerContinuous"/>
    </xf>
    <xf numFmtId="0" fontId="14" fillId="0" borderId="0" xfId="12" applyFont="1"/>
    <xf numFmtId="0" fontId="24" fillId="0" borderId="0" xfId="12" applyFont="1" applyAlignment="1">
      <alignment horizontal="left"/>
    </xf>
    <xf numFmtId="0" fontId="30" fillId="0" borderId="0" xfId="12" applyFont="1" applyAlignment="1">
      <alignment horizontal="centerContinuous"/>
    </xf>
    <xf numFmtId="0" fontId="24" fillId="0" borderId="0" xfId="12" quotePrefix="1" applyFont="1" applyAlignment="1">
      <alignment horizontal="centerContinuous"/>
    </xf>
    <xf numFmtId="0" fontId="25" fillId="0" borderId="0" xfId="12" applyFont="1" applyAlignment="1">
      <alignment horizontal="left"/>
    </xf>
    <xf numFmtId="0" fontId="17" fillId="0" borderId="0" xfId="12" applyFont="1"/>
    <xf numFmtId="0" fontId="19" fillId="0" borderId="0" xfId="12" applyFont="1"/>
    <xf numFmtId="0" fontId="33" fillId="0" borderId="0" xfId="11" applyFont="1"/>
    <xf numFmtId="166" fontId="14" fillId="0" borderId="0" xfId="1" applyNumberFormat="1" applyFont="1" applyAlignment="1">
      <alignment horizontal="centerContinuous"/>
    </xf>
    <xf numFmtId="166" fontId="17" fillId="0" borderId="0" xfId="1" applyNumberFormat="1" applyFont="1"/>
    <xf numFmtId="166" fontId="25" fillId="0" borderId="0" xfId="1" applyNumberFormat="1" applyFont="1" applyAlignment="1">
      <alignment horizontal="right"/>
    </xf>
    <xf numFmtId="3" fontId="17" fillId="0" borderId="0" xfId="5" applyNumberFormat="1" applyFont="1"/>
    <xf numFmtId="0" fontId="25" fillId="0" borderId="0" xfId="12" applyFont="1" applyAlignment="1">
      <alignment horizontal="center"/>
    </xf>
    <xf numFmtId="165" fontId="17" fillId="0" borderId="0" xfId="1" applyFont="1"/>
    <xf numFmtId="167" fontId="17" fillId="0" borderId="0" xfId="5" applyNumberFormat="1" applyFont="1"/>
    <xf numFmtId="3" fontId="36" fillId="0" borderId="0" xfId="11" applyNumberFormat="1" applyFont="1"/>
    <xf numFmtId="3" fontId="33" fillId="0" borderId="0" xfId="11" applyNumberFormat="1" applyFont="1"/>
    <xf numFmtId="0" fontId="24" fillId="0" borderId="1" xfId="12" applyFont="1" applyBorder="1" applyAlignment="1">
      <alignment horizontal="center" vertical="center" wrapText="1"/>
    </xf>
    <xf numFmtId="0" fontId="24" fillId="0" borderId="1" xfId="12" applyFont="1" applyBorder="1" applyAlignment="1">
      <alignment horizontal="center" vertical="center"/>
    </xf>
    <xf numFmtId="0" fontId="24" fillId="0" borderId="5" xfId="12" applyFont="1" applyBorder="1" applyAlignment="1">
      <alignment horizontal="center"/>
    </xf>
    <xf numFmtId="3" fontId="24" fillId="0" borderId="5" xfId="12" applyNumberFormat="1" applyFont="1" applyBorder="1"/>
    <xf numFmtId="166" fontId="30" fillId="0" borderId="0" xfId="1" applyNumberFormat="1" applyFont="1" applyAlignment="1">
      <alignment horizontal="centerContinuous"/>
    </xf>
    <xf numFmtId="166" fontId="24" fillId="0" borderId="1" xfId="1" applyNumberFormat="1" applyFont="1" applyBorder="1" applyAlignment="1">
      <alignment horizontal="center" vertical="center" wrapText="1"/>
    </xf>
    <xf numFmtId="166" fontId="33" fillId="0" borderId="0" xfId="1" applyNumberFormat="1" applyFont="1"/>
    <xf numFmtId="0" fontId="28" fillId="0" borderId="6" xfId="9" applyFont="1" applyBorder="1" applyAlignment="1">
      <alignment horizontal="center"/>
    </xf>
    <xf numFmtId="0" fontId="27" fillId="0" borderId="6" xfId="9" applyFont="1" applyBorder="1" applyAlignment="1">
      <alignment horizontal="center"/>
    </xf>
    <xf numFmtId="0" fontId="26" fillId="0" borderId="6" xfId="9" applyFont="1" applyBorder="1" applyAlignment="1">
      <alignment horizontal="center"/>
    </xf>
    <xf numFmtId="0" fontId="27" fillId="0" borderId="6" xfId="9" applyFont="1" applyBorder="1" applyAlignment="1">
      <alignment wrapText="1"/>
    </xf>
    <xf numFmtId="0" fontId="26" fillId="0" borderId="6" xfId="9" applyFont="1" applyBorder="1" applyAlignment="1">
      <alignment wrapText="1"/>
    </xf>
    <xf numFmtId="166" fontId="12" fillId="0" borderId="5" xfId="1" applyNumberFormat="1" applyFont="1" applyBorder="1"/>
    <xf numFmtId="0" fontId="14" fillId="0" borderId="6" xfId="12" applyFont="1" applyBorder="1" applyAlignment="1">
      <alignment horizontal="left" vertical="center"/>
    </xf>
    <xf numFmtId="166" fontId="14" fillId="0" borderId="6" xfId="1" applyNumberFormat="1" applyFont="1" applyBorder="1"/>
    <xf numFmtId="166" fontId="15" fillId="0" borderId="6" xfId="1" applyNumberFormat="1" applyFont="1" applyBorder="1"/>
    <xf numFmtId="166" fontId="14" fillId="0" borderId="6" xfId="1" applyNumberFormat="1" applyFont="1" applyFill="1" applyBorder="1"/>
    <xf numFmtId="0" fontId="14" fillId="0" borderId="7" xfId="12" applyFont="1" applyBorder="1" applyAlignment="1">
      <alignment horizontal="left" vertical="center"/>
    </xf>
    <xf numFmtId="166" fontId="14" fillId="0" borderId="7" xfId="1" applyNumberFormat="1" applyFont="1" applyBorder="1"/>
    <xf numFmtId="166" fontId="15" fillId="0" borderId="7" xfId="1" applyNumberFormat="1" applyFont="1" applyBorder="1"/>
    <xf numFmtId="167" fontId="25" fillId="0" borderId="0" xfId="5" applyNumberFormat="1" applyFont="1"/>
    <xf numFmtId="0" fontId="24" fillId="0" borderId="0" xfId="5" applyFont="1"/>
    <xf numFmtId="166" fontId="24" fillId="0" borderId="0" xfId="5" applyNumberFormat="1" applyFont="1"/>
    <xf numFmtId="166" fontId="17" fillId="0" borderId="6" xfId="1" applyNumberFormat="1" applyFont="1" applyBorder="1"/>
    <xf numFmtId="166" fontId="24" fillId="0" borderId="6" xfId="1" applyNumberFormat="1" applyFont="1" applyBorder="1"/>
    <xf numFmtId="0" fontId="38" fillId="0" borderId="0" xfId="12" applyFont="1"/>
    <xf numFmtId="0" fontId="37" fillId="0" borderId="0" xfId="12" applyFont="1"/>
    <xf numFmtId="0" fontId="19" fillId="0" borderId="0" xfId="12" applyFont="1" applyAlignment="1">
      <alignment vertical="center"/>
    </xf>
    <xf numFmtId="3" fontId="17" fillId="0" borderId="5" xfId="12" applyNumberFormat="1" applyFont="1" applyBorder="1"/>
    <xf numFmtId="0" fontId="37" fillId="0" borderId="6" xfId="12" applyFont="1" applyBorder="1" applyAlignment="1">
      <alignment horizontal="left" vertical="center"/>
    </xf>
    <xf numFmtId="3" fontId="38" fillId="0" borderId="6" xfId="12" applyNumberFormat="1" applyFont="1" applyBorder="1"/>
    <xf numFmtId="0" fontId="38" fillId="0" borderId="6" xfId="12" applyFont="1" applyBorder="1"/>
    <xf numFmtId="0" fontId="37" fillId="0" borderId="6" xfId="12" applyFont="1" applyBorder="1"/>
    <xf numFmtId="0" fontId="37" fillId="0" borderId="7" xfId="12" applyFont="1" applyBorder="1" applyAlignment="1">
      <alignment horizontal="left" vertical="center"/>
    </xf>
    <xf numFmtId="3" fontId="38" fillId="0" borderId="7" xfId="12" applyNumberFormat="1" applyFont="1" applyBorder="1"/>
    <xf numFmtId="0" fontId="37" fillId="0" borderId="7" xfId="12" applyFont="1" applyBorder="1"/>
    <xf numFmtId="0" fontId="39" fillId="0" borderId="0" xfId="0" applyFont="1"/>
    <xf numFmtId="3" fontId="24" fillId="0" borderId="5" xfId="0" applyNumberFormat="1" applyFont="1" applyBorder="1" applyAlignment="1">
      <alignment horizontal="center" vertical="center" wrapText="1"/>
    </xf>
    <xf numFmtId="3" fontId="24" fillId="0" borderId="5" xfId="0" applyNumberFormat="1" applyFont="1" applyBorder="1" applyAlignment="1">
      <alignment vertical="center" wrapText="1"/>
    </xf>
    <xf numFmtId="166" fontId="24" fillId="0" borderId="5" xfId="1" applyNumberFormat="1" applyFont="1" applyFill="1" applyBorder="1" applyAlignment="1">
      <alignment horizontal="right" vertical="center" wrapText="1"/>
    </xf>
    <xf numFmtId="0" fontId="24" fillId="0" borderId="0" xfId="0" applyFont="1"/>
    <xf numFmtId="3" fontId="24" fillId="0" borderId="0" xfId="0" applyNumberFormat="1" applyFont="1"/>
    <xf numFmtId="3" fontId="24" fillId="0" borderId="6" xfId="0" applyNumberFormat="1" applyFont="1" applyBorder="1" applyAlignment="1">
      <alignment horizontal="center" vertical="center" wrapText="1"/>
    </xf>
    <xf numFmtId="3" fontId="24" fillId="0" borderId="6" xfId="0" applyNumberFormat="1" applyFont="1" applyBorder="1" applyAlignment="1">
      <alignment vertical="center" wrapText="1"/>
    </xf>
    <xf numFmtId="166" fontId="24" fillId="0" borderId="6" xfId="1" applyNumberFormat="1" applyFont="1" applyFill="1" applyBorder="1" applyAlignment="1">
      <alignment horizontal="right" vertical="center" wrapText="1"/>
    </xf>
    <xf numFmtId="166" fontId="24" fillId="0" borderId="0" xfId="0" applyNumberFormat="1" applyFont="1"/>
    <xf numFmtId="165" fontId="24" fillId="0" borderId="0" xfId="1" applyFont="1"/>
    <xf numFmtId="3" fontId="17" fillId="0" borderId="6" xfId="0" applyNumberFormat="1" applyFont="1" applyBorder="1" applyAlignment="1">
      <alignment horizontal="center" vertical="center" wrapText="1"/>
    </xf>
    <xf numFmtId="3" fontId="17" fillId="0" borderId="6" xfId="0" applyNumberFormat="1" applyFont="1" applyBorder="1" applyAlignment="1">
      <alignment vertical="center" wrapText="1"/>
    </xf>
    <xf numFmtId="166" fontId="17" fillId="0" borderId="6" xfId="1" applyNumberFormat="1" applyFont="1" applyFill="1" applyBorder="1" applyAlignment="1">
      <alignment horizontal="right" vertical="center" wrapText="1"/>
    </xf>
    <xf numFmtId="167" fontId="39" fillId="0" borderId="0" xfId="0" applyNumberFormat="1" applyFont="1"/>
    <xf numFmtId="3" fontId="39" fillId="0" borderId="0" xfId="0" applyNumberFormat="1" applyFont="1"/>
    <xf numFmtId="165" fontId="39" fillId="0" borderId="0" xfId="1" applyFont="1"/>
    <xf numFmtId="166" fontId="39" fillId="0" borderId="0" xfId="0" applyNumberFormat="1" applyFont="1"/>
    <xf numFmtId="3" fontId="38" fillId="0" borderId="6" xfId="0" applyNumberFormat="1" applyFont="1" applyBorder="1" applyAlignment="1">
      <alignment horizontal="center" vertical="center" wrapText="1"/>
    </xf>
    <xf numFmtId="3" fontId="38" fillId="0" borderId="6" xfId="0" applyNumberFormat="1" applyFont="1" applyBorder="1" applyAlignment="1">
      <alignment vertical="center" wrapText="1"/>
    </xf>
    <xf numFmtId="166" fontId="38" fillId="0" borderId="6" xfId="1" applyNumberFormat="1" applyFont="1" applyFill="1" applyBorder="1" applyAlignment="1">
      <alignment horizontal="right" vertical="center" wrapText="1"/>
    </xf>
    <xf numFmtId="0" fontId="38" fillId="0" borderId="0" xfId="0" applyFont="1"/>
    <xf numFmtId="3" fontId="25" fillId="0" borderId="6" xfId="0" applyNumberFormat="1" applyFont="1" applyBorder="1" applyAlignment="1">
      <alignment horizontal="center" vertical="center" wrapText="1"/>
    </xf>
    <xf numFmtId="3" fontId="25" fillId="0" borderId="6" xfId="0" applyNumberFormat="1" applyFont="1" applyBorder="1" applyAlignment="1">
      <alignment vertical="center" wrapText="1"/>
    </xf>
    <xf numFmtId="166" fontId="25" fillId="0" borderId="6" xfId="1" applyNumberFormat="1" applyFont="1" applyFill="1" applyBorder="1" applyAlignment="1">
      <alignment horizontal="right" vertical="center" wrapText="1"/>
    </xf>
    <xf numFmtId="0" fontId="40" fillId="0" borderId="0" xfId="0" applyFont="1"/>
    <xf numFmtId="166" fontId="40" fillId="0" borderId="0" xfId="0" applyNumberFormat="1" applyFont="1"/>
    <xf numFmtId="167" fontId="24" fillId="0" borderId="0" xfId="0" applyNumberFormat="1" applyFont="1"/>
    <xf numFmtId="166" fontId="39" fillId="0" borderId="0" xfId="1" applyNumberFormat="1" applyFont="1" applyFill="1"/>
    <xf numFmtId="0" fontId="39" fillId="0" borderId="0" xfId="0" applyFont="1" applyAlignment="1">
      <alignment wrapText="1"/>
    </xf>
    <xf numFmtId="0" fontId="17" fillId="0" borderId="0" xfId="0" applyFont="1" applyAlignment="1">
      <alignment vertical="center"/>
    </xf>
    <xf numFmtId="0" fontId="17" fillId="0" borderId="0" xfId="0" applyFont="1" applyAlignment="1">
      <alignment horizontal="center" vertical="center" wrapText="1"/>
    </xf>
    <xf numFmtId="166" fontId="17" fillId="0" borderId="0" xfId="0" applyNumberFormat="1" applyFont="1" applyAlignment="1">
      <alignment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166" fontId="24" fillId="0" borderId="6" xfId="1" applyNumberFormat="1" applyFont="1" applyFill="1" applyBorder="1" applyAlignment="1">
      <alignment vertical="center"/>
    </xf>
    <xf numFmtId="0" fontId="24" fillId="0" borderId="0" xfId="0" applyFont="1" applyAlignment="1">
      <alignment vertical="center"/>
    </xf>
    <xf numFmtId="166" fontId="24" fillId="0" borderId="0" xfId="0" applyNumberFormat="1" applyFont="1" applyAlignment="1">
      <alignment vertical="center"/>
    </xf>
    <xf numFmtId="0" fontId="24" fillId="0" borderId="6" xfId="0" applyFont="1" applyBorder="1" applyAlignment="1">
      <alignment vertical="center" wrapText="1"/>
    </xf>
    <xf numFmtId="0" fontId="17" fillId="0" borderId="6" xfId="0" applyFont="1" applyBorder="1" applyAlignment="1">
      <alignment horizontal="center" vertical="center" wrapText="1"/>
    </xf>
    <xf numFmtId="0" fontId="17" fillId="0" borderId="6" xfId="0" applyFont="1" applyBorder="1" applyAlignment="1">
      <alignment vertical="center" wrapText="1"/>
    </xf>
    <xf numFmtId="166" fontId="17" fillId="0" borderId="9" xfId="1" applyNumberFormat="1" applyFont="1" applyFill="1" applyBorder="1" applyAlignment="1">
      <alignment vertical="center" wrapText="1"/>
    </xf>
    <xf numFmtId="166" fontId="17" fillId="0" borderId="6" xfId="1" applyNumberFormat="1" applyFont="1" applyFill="1" applyBorder="1" applyAlignment="1">
      <alignment vertical="center" wrapText="1"/>
    </xf>
    <xf numFmtId="166" fontId="17" fillId="0" borderId="8" xfId="1" applyNumberFormat="1" applyFont="1" applyFill="1" applyBorder="1" applyAlignment="1">
      <alignment vertical="center" wrapText="1"/>
    </xf>
    <xf numFmtId="166" fontId="17" fillId="0" borderId="10" xfId="1" applyNumberFormat="1" applyFont="1" applyFill="1" applyBorder="1" applyAlignment="1">
      <alignment vertical="center" wrapText="1"/>
    </xf>
    <xf numFmtId="166" fontId="24" fillId="0" borderId="6" xfId="1" applyNumberFormat="1" applyFont="1" applyFill="1" applyBorder="1" applyAlignment="1">
      <alignment vertical="center" wrapText="1"/>
    </xf>
    <xf numFmtId="0" fontId="17" fillId="0" borderId="6" xfId="0" quotePrefix="1" applyFont="1" applyBorder="1" applyAlignment="1">
      <alignment vertical="center" wrapText="1"/>
    </xf>
    <xf numFmtId="166" fontId="24" fillId="0" borderId="0" xfId="1" applyNumberFormat="1" applyFont="1" applyAlignment="1">
      <alignment vertical="center"/>
    </xf>
    <xf numFmtId="0" fontId="25" fillId="0" borderId="6" xfId="0" applyFont="1" applyBorder="1" applyAlignment="1">
      <alignment horizontal="center" vertical="center" wrapText="1"/>
    </xf>
    <xf numFmtId="0" fontId="25" fillId="0" borderId="6" xfId="0" quotePrefix="1" applyFont="1" applyBorder="1" applyAlignment="1">
      <alignment vertical="center" wrapText="1"/>
    </xf>
    <xf numFmtId="0" fontId="25" fillId="0" borderId="0" xfId="0" applyFont="1" applyAlignment="1">
      <alignment vertical="center"/>
    </xf>
    <xf numFmtId="0" fontId="24" fillId="0" borderId="7" xfId="0" applyFont="1" applyBorder="1" applyAlignment="1">
      <alignment horizontal="center" vertical="center" wrapText="1"/>
    </xf>
    <xf numFmtId="0" fontId="24" fillId="0" borderId="7" xfId="0" applyFont="1" applyBorder="1" applyAlignment="1">
      <alignment vertical="center" wrapText="1"/>
    </xf>
    <xf numFmtId="166" fontId="24" fillId="0" borderId="7" xfId="1" applyNumberFormat="1" applyFont="1" applyFill="1" applyBorder="1" applyAlignment="1">
      <alignment vertical="center" wrapText="1"/>
    </xf>
    <xf numFmtId="166" fontId="17" fillId="0" borderId="7" xfId="1" applyNumberFormat="1" applyFont="1" applyFill="1" applyBorder="1" applyAlignment="1">
      <alignment vertical="center" wrapText="1"/>
    </xf>
    <xf numFmtId="0" fontId="17" fillId="0" borderId="0" xfId="0" applyFont="1" applyAlignment="1">
      <alignment vertical="center" wrapText="1"/>
    </xf>
    <xf numFmtId="166" fontId="18" fillId="0" borderId="0" xfId="1" applyNumberFormat="1" applyFont="1" applyFill="1" applyAlignment="1">
      <alignment vertical="center"/>
    </xf>
    <xf numFmtId="3" fontId="17" fillId="0" borderId="6" xfId="0" quotePrefix="1" applyNumberFormat="1" applyFont="1" applyBorder="1" applyAlignment="1">
      <alignment vertical="center" wrapText="1"/>
    </xf>
    <xf numFmtId="3" fontId="41" fillId="0" borderId="6" xfId="0" applyNumberFormat="1" applyFont="1" applyBorder="1" applyAlignment="1">
      <alignment horizontal="center" vertical="center" wrapText="1"/>
    </xf>
    <xf numFmtId="3" fontId="41" fillId="0" borderId="6" xfId="0" applyNumberFormat="1" applyFont="1" applyBorder="1" applyAlignment="1">
      <alignment vertical="center" wrapText="1"/>
    </xf>
    <xf numFmtId="166" fontId="41" fillId="0" borderId="6" xfId="1" applyNumberFormat="1" applyFont="1" applyFill="1" applyBorder="1" applyAlignment="1">
      <alignment horizontal="right" vertical="center" wrapText="1"/>
    </xf>
    <xf numFmtId="0" fontId="42" fillId="0" borderId="0" xfId="0" applyFont="1"/>
    <xf numFmtId="167" fontId="42" fillId="0" borderId="0" xfId="0" applyNumberFormat="1" applyFont="1"/>
    <xf numFmtId="0" fontId="17" fillId="0" borderId="0" xfId="0" applyFont="1" applyAlignment="1">
      <alignment wrapText="1"/>
    </xf>
    <xf numFmtId="166" fontId="43" fillId="0" borderId="4" xfId="1" applyNumberFormat="1" applyFont="1" applyFill="1" applyBorder="1" applyAlignment="1">
      <alignment horizontal="right" vertical="center"/>
    </xf>
    <xf numFmtId="0" fontId="17" fillId="0" borderId="10" xfId="0" applyFont="1" applyBorder="1" applyAlignment="1">
      <alignment horizontal="center" vertical="center" wrapText="1"/>
    </xf>
    <xf numFmtId="0" fontId="17" fillId="0" borderId="10" xfId="0" applyFont="1" applyBorder="1" applyAlignment="1">
      <alignment vertical="center" wrapText="1"/>
    </xf>
    <xf numFmtId="166" fontId="43" fillId="0" borderId="0" xfId="1" applyNumberFormat="1" applyFont="1" applyFill="1" applyAlignment="1">
      <alignment vertical="center"/>
    </xf>
    <xf numFmtId="0" fontId="25" fillId="0" borderId="0" xfId="12" applyFont="1" applyAlignment="1">
      <alignment horizontal="left" wrapText="1"/>
    </xf>
    <xf numFmtId="0" fontId="38" fillId="0" borderId="0" xfId="11" applyFont="1"/>
    <xf numFmtId="166" fontId="38" fillId="0" borderId="0" xfId="1" applyNumberFormat="1" applyFont="1" applyAlignment="1">
      <alignment horizontal="centerContinuous"/>
    </xf>
    <xf numFmtId="0" fontId="33" fillId="0" borderId="0" xfId="11" quotePrefix="1" applyFont="1" applyAlignment="1">
      <alignment horizontal="centerContinuous"/>
    </xf>
    <xf numFmtId="0" fontId="41" fillId="0" borderId="0" xfId="11" applyFont="1" applyAlignment="1">
      <alignment horizontal="left"/>
    </xf>
    <xf numFmtId="166" fontId="38" fillId="0" borderId="0" xfId="1" applyNumberFormat="1" applyFont="1"/>
    <xf numFmtId="166" fontId="41" fillId="0" borderId="0" xfId="1" applyNumberFormat="1" applyFont="1"/>
    <xf numFmtId="0" fontId="44" fillId="0" borderId="0" xfId="11" applyFont="1"/>
    <xf numFmtId="3" fontId="38" fillId="0" borderId="0" xfId="11" applyNumberFormat="1" applyFont="1"/>
    <xf numFmtId="0" fontId="41" fillId="0" borderId="0" xfId="11" applyFont="1"/>
    <xf numFmtId="3" fontId="41" fillId="0" borderId="0" xfId="11" applyNumberFormat="1" applyFont="1"/>
    <xf numFmtId="166" fontId="38" fillId="0" borderId="0" xfId="11" applyNumberFormat="1" applyFont="1"/>
    <xf numFmtId="0" fontId="24" fillId="0" borderId="6" xfId="5" applyFont="1" applyBorder="1" applyAlignment="1">
      <alignment horizontal="center"/>
    </xf>
    <xf numFmtId="166" fontId="24" fillId="0" borderId="6" xfId="1" applyNumberFormat="1" applyFont="1" applyBorder="1" applyAlignment="1">
      <alignment horizontal="right"/>
    </xf>
    <xf numFmtId="166" fontId="17" fillId="0" borderId="0" xfId="7" applyNumberFormat="1" applyFont="1"/>
    <xf numFmtId="0" fontId="24" fillId="0" borderId="10" xfId="5" applyFont="1" applyBorder="1" applyAlignment="1">
      <alignment horizontal="center"/>
    </xf>
    <xf numFmtId="166" fontId="24" fillId="0" borderId="10" xfId="1" applyNumberFormat="1" applyFont="1" applyBorder="1"/>
    <xf numFmtId="0" fontId="17" fillId="0" borderId="6" xfId="5" applyFont="1" applyBorder="1" applyAlignment="1">
      <alignment horizontal="center"/>
    </xf>
    <xf numFmtId="166" fontId="17" fillId="0" borderId="6" xfId="1" applyNumberFormat="1" applyFont="1" applyBorder="1" applyAlignment="1">
      <alignment horizontal="right"/>
    </xf>
    <xf numFmtId="0" fontId="17" fillId="0" borderId="6" xfId="5" quotePrefix="1" applyFont="1" applyBorder="1" applyAlignment="1">
      <alignment horizontal="center"/>
    </xf>
    <xf numFmtId="0" fontId="24" fillId="0" borderId="6" xfId="5" applyFont="1" applyBorder="1" applyAlignment="1">
      <alignment wrapText="1"/>
    </xf>
    <xf numFmtId="166" fontId="24" fillId="0" borderId="6" xfId="1" applyNumberFormat="1" applyFont="1" applyFill="1" applyBorder="1"/>
    <xf numFmtId="166" fontId="17" fillId="2" borderId="6" xfId="1" applyNumberFormat="1" applyFont="1" applyFill="1" applyBorder="1"/>
    <xf numFmtId="0" fontId="25" fillId="0" borderId="6" xfId="5" applyFont="1" applyBorder="1" applyAlignment="1">
      <alignment horizontal="center"/>
    </xf>
    <xf numFmtId="0" fontId="25" fillId="0" borderId="6" xfId="5" applyFont="1" applyBorder="1" applyAlignment="1">
      <alignment wrapText="1"/>
    </xf>
    <xf numFmtId="166" fontId="25" fillId="0" borderId="6" xfId="1" applyNumberFormat="1" applyFont="1" applyBorder="1"/>
    <xf numFmtId="166" fontId="25" fillId="2" borderId="6" xfId="1" applyNumberFormat="1" applyFont="1" applyFill="1" applyBorder="1"/>
    <xf numFmtId="166" fontId="25" fillId="0" borderId="0" xfId="7" applyNumberFormat="1" applyFont="1"/>
    <xf numFmtId="0" fontId="24" fillId="0" borderId="9" xfId="5" applyFont="1" applyBorder="1" applyAlignment="1">
      <alignment horizontal="center"/>
    </xf>
    <xf numFmtId="166" fontId="17" fillId="0" borderId="9" xfId="1" applyNumberFormat="1" applyFont="1" applyBorder="1"/>
    <xf numFmtId="166" fontId="24" fillId="0" borderId="6" xfId="1" applyNumberFormat="1" applyFont="1" applyFill="1" applyBorder="1" applyAlignment="1">
      <alignment horizontal="right"/>
    </xf>
    <xf numFmtId="166" fontId="24" fillId="0" borderId="9" xfId="1" applyNumberFormat="1" applyFont="1" applyBorder="1"/>
    <xf numFmtId="166" fontId="24" fillId="0" borderId="9" xfId="1" applyNumberFormat="1" applyFont="1" applyFill="1" applyBorder="1"/>
    <xf numFmtId="0" fontId="17" fillId="0" borderId="6" xfId="5" applyFont="1" applyBorder="1" applyAlignment="1">
      <alignment wrapText="1"/>
    </xf>
    <xf numFmtId="166" fontId="17" fillId="0" borderId="6" xfId="1" applyNumberFormat="1" applyFont="1" applyFill="1" applyBorder="1"/>
    <xf numFmtId="0" fontId="17" fillId="0" borderId="9" xfId="5" applyFont="1" applyBorder="1" applyAlignment="1">
      <alignment horizontal="center"/>
    </xf>
    <xf numFmtId="166" fontId="17" fillId="0" borderId="9" xfId="1" applyNumberFormat="1" applyFont="1" applyFill="1" applyBorder="1"/>
    <xf numFmtId="0" fontId="24" fillId="0" borderId="9" xfId="5" applyFont="1" applyBorder="1" applyAlignment="1">
      <alignment wrapText="1"/>
    </xf>
    <xf numFmtId="0" fontId="25" fillId="0" borderId="0" xfId="5" applyFont="1" applyAlignment="1">
      <alignment wrapText="1"/>
    </xf>
    <xf numFmtId="166" fontId="25" fillId="0" borderId="0" xfId="1" applyNumberFormat="1" applyFont="1" applyAlignment="1">
      <alignment wrapText="1"/>
    </xf>
    <xf numFmtId="0" fontId="17" fillId="0" borderId="0" xfId="5" applyFont="1" applyAlignment="1">
      <alignment wrapText="1"/>
    </xf>
    <xf numFmtId="0" fontId="24" fillId="0" borderId="6" xfId="5" applyFont="1" applyBorder="1" applyAlignment="1">
      <alignment horizontal="center" wrapText="1"/>
    </xf>
    <xf numFmtId="0" fontId="24" fillId="0" borderId="10" xfId="5" applyFont="1" applyBorder="1" applyAlignment="1">
      <alignment wrapText="1"/>
    </xf>
    <xf numFmtId="0" fontId="28" fillId="0" borderId="6" xfId="9" applyFont="1" applyBorder="1" applyAlignment="1">
      <alignment horizontal="left" wrapText="1"/>
    </xf>
    <xf numFmtId="0" fontId="28" fillId="0" borderId="6" xfId="9" applyFont="1" applyBorder="1" applyAlignment="1">
      <alignment wrapText="1"/>
    </xf>
    <xf numFmtId="166" fontId="17" fillId="0" borderId="0" xfId="1" applyNumberFormat="1" applyFont="1" applyAlignment="1">
      <alignment vertical="center"/>
    </xf>
    <xf numFmtId="166" fontId="24" fillId="0" borderId="0" xfId="1" applyNumberFormat="1" applyFont="1" applyAlignment="1">
      <alignment horizontal="center" vertical="center" wrapText="1"/>
    </xf>
    <xf numFmtId="3" fontId="38" fillId="0" borderId="0" xfId="12" applyNumberFormat="1" applyFont="1"/>
    <xf numFmtId="166" fontId="33" fillId="0" borderId="0" xfId="11" applyNumberFormat="1" applyFont="1"/>
    <xf numFmtId="165" fontId="41" fillId="0" borderId="0" xfId="1" applyFont="1"/>
    <xf numFmtId="165" fontId="38" fillId="0" borderId="0" xfId="1" applyFont="1"/>
    <xf numFmtId="165" fontId="33" fillId="0" borderId="0" xfId="1" applyFont="1"/>
    <xf numFmtId="0" fontId="28" fillId="0" borderId="6" xfId="9" applyFont="1" applyBorder="1" applyAlignment="1">
      <alignment horizontal="left" vertical="center" wrapText="1"/>
    </xf>
    <xf numFmtId="0" fontId="33" fillId="0" borderId="5" xfId="11" applyFont="1" applyBorder="1" applyAlignment="1">
      <alignment horizontal="center"/>
    </xf>
    <xf numFmtId="0" fontId="34" fillId="0" borderId="5" xfId="11" applyFont="1" applyBorder="1"/>
    <xf numFmtId="166" fontId="38" fillId="0" borderId="5" xfId="1" applyNumberFormat="1" applyFont="1" applyBorder="1"/>
    <xf numFmtId="0" fontId="33" fillId="0" borderId="6" xfId="11" applyFont="1" applyBorder="1" applyAlignment="1">
      <alignment horizontal="center"/>
    </xf>
    <xf numFmtId="0" fontId="34" fillId="0" borderId="6" xfId="11" applyFont="1" applyBorder="1"/>
    <xf numFmtId="166" fontId="33" fillId="0" borderId="6" xfId="1" applyNumberFormat="1" applyFont="1" applyBorder="1"/>
    <xf numFmtId="0" fontId="38" fillId="0" borderId="6" xfId="11" applyFont="1" applyBorder="1" applyAlignment="1">
      <alignment horizontal="center"/>
    </xf>
    <xf numFmtId="0" fontId="38" fillId="0" borderId="6" xfId="11" applyFont="1" applyBorder="1"/>
    <xf numFmtId="166" fontId="38" fillId="0" borderId="6" xfId="1" applyNumberFormat="1" applyFont="1" applyBorder="1"/>
    <xf numFmtId="0" fontId="38" fillId="0" borderId="6" xfId="11" quotePrefix="1" applyFont="1" applyBorder="1" applyAlignment="1">
      <alignment horizontal="center"/>
    </xf>
    <xf numFmtId="0" fontId="38" fillId="0" borderId="6" xfId="11" quotePrefix="1" applyFont="1" applyBorder="1"/>
    <xf numFmtId="0" fontId="41" fillId="0" borderId="6" xfId="11" applyFont="1" applyBorder="1" applyAlignment="1">
      <alignment horizontal="center"/>
    </xf>
    <xf numFmtId="0" fontId="41" fillId="0" borderId="6" xfId="11" applyFont="1" applyBorder="1"/>
    <xf numFmtId="166" fontId="41" fillId="0" borderId="6" xfId="1" applyNumberFormat="1" applyFont="1" applyBorder="1"/>
    <xf numFmtId="0" fontId="33" fillId="0" borderId="6" xfId="11" applyFont="1" applyBorder="1"/>
    <xf numFmtId="166" fontId="33" fillId="0" borderId="6" xfId="1" applyNumberFormat="1" applyFont="1" applyFill="1" applyBorder="1"/>
    <xf numFmtId="0" fontId="38" fillId="0" borderId="7" xfId="11" applyFont="1" applyBorder="1"/>
    <xf numFmtId="166" fontId="38" fillId="0" borderId="7" xfId="1" applyNumberFormat="1" applyFont="1" applyBorder="1"/>
    <xf numFmtId="166" fontId="25" fillId="0" borderId="4" xfId="1" applyNumberFormat="1" applyFont="1" applyFill="1" applyBorder="1" applyAlignment="1">
      <alignment horizontal="center" vertical="center"/>
    </xf>
    <xf numFmtId="0" fontId="15" fillId="0" borderId="0" xfId="12" applyFont="1" applyAlignment="1">
      <alignment horizontal="center"/>
    </xf>
    <xf numFmtId="0" fontId="17" fillId="0" borderId="0" xfId="0" applyFont="1"/>
    <xf numFmtId="3" fontId="17" fillId="0" borderId="7" xfId="0" applyNumberFormat="1" applyFont="1" applyBorder="1" applyAlignment="1">
      <alignment horizontal="center" vertical="center" wrapText="1"/>
    </xf>
    <xf numFmtId="3" fontId="17" fillId="0" borderId="7" xfId="0" applyNumberFormat="1" applyFont="1" applyBorder="1" applyAlignment="1">
      <alignment vertical="center" wrapText="1"/>
    </xf>
    <xf numFmtId="166" fontId="17" fillId="0" borderId="0" xfId="0" applyNumberFormat="1" applyFont="1"/>
    <xf numFmtId="0" fontId="15" fillId="0" borderId="0" xfId="12" applyFont="1" applyAlignment="1">
      <alignment horizontal="right"/>
    </xf>
    <xf numFmtId="0" fontId="14" fillId="0" borderId="0" xfId="12" applyFont="1" applyAlignment="1">
      <alignment wrapText="1"/>
    </xf>
    <xf numFmtId="166" fontId="17" fillId="0" borderId="7" xfId="1" applyNumberFormat="1" applyFont="1" applyFill="1" applyBorder="1" applyAlignment="1">
      <alignment horizontal="right" vertical="center" wrapText="1"/>
    </xf>
    <xf numFmtId="0" fontId="24" fillId="0" borderId="10" xfId="12" applyFont="1" applyBorder="1" applyAlignment="1">
      <alignment horizontal="center"/>
    </xf>
    <xf numFmtId="3" fontId="24" fillId="0" borderId="10" xfId="12" applyNumberFormat="1" applyFont="1" applyBorder="1" applyAlignment="1">
      <alignment horizontal="right"/>
    </xf>
    <xf numFmtId="0" fontId="24" fillId="0" borderId="6" xfId="12" applyFont="1" applyBorder="1" applyAlignment="1">
      <alignment horizontal="center"/>
    </xf>
    <xf numFmtId="0" fontId="24" fillId="0" borderId="6" xfId="12" applyFont="1" applyBorder="1"/>
    <xf numFmtId="3" fontId="24" fillId="0" borderId="6" xfId="12" applyNumberFormat="1" applyFont="1" applyBorder="1" applyAlignment="1">
      <alignment horizontal="right"/>
    </xf>
    <xf numFmtId="0" fontId="17" fillId="0" borderId="6" xfId="12" applyFont="1" applyBorder="1" applyAlignment="1">
      <alignment horizontal="center"/>
    </xf>
    <xf numFmtId="0" fontId="17" fillId="0" borderId="6" xfId="12" applyFont="1" applyBorder="1"/>
    <xf numFmtId="3" fontId="17" fillId="0" borderId="6" xfId="12" applyNumberFormat="1" applyFont="1" applyBorder="1" applyAlignment="1">
      <alignment horizontal="right"/>
    </xf>
    <xf numFmtId="0" fontId="25" fillId="0" borderId="0" xfId="12" applyFont="1"/>
    <xf numFmtId="0" fontId="17" fillId="0" borderId="6" xfId="12" quotePrefix="1" applyFont="1" applyBorder="1" applyAlignment="1">
      <alignment horizontal="center"/>
    </xf>
    <xf numFmtId="171" fontId="17" fillId="0" borderId="6" xfId="40" applyNumberFormat="1" applyFont="1" applyBorder="1" applyAlignment="1">
      <alignment vertical="center" wrapText="1"/>
    </xf>
    <xf numFmtId="165" fontId="24" fillId="0" borderId="6" xfId="1" applyFont="1" applyBorder="1" applyAlignment="1">
      <alignment horizontal="right"/>
    </xf>
    <xf numFmtId="0" fontId="14" fillId="0" borderId="6" xfId="5" applyFont="1" applyBorder="1" applyAlignment="1">
      <alignment horizontal="center"/>
    </xf>
    <xf numFmtId="0" fontId="14" fillId="0" borderId="9" xfId="5" applyFont="1" applyBorder="1" applyAlignment="1">
      <alignment horizontal="center"/>
    </xf>
    <xf numFmtId="0" fontId="17" fillId="0" borderId="7" xfId="12" applyFont="1" applyBorder="1"/>
    <xf numFmtId="0" fontId="17" fillId="0" borderId="7" xfId="12" applyFont="1" applyBorder="1" applyAlignment="1">
      <alignment horizontal="right"/>
    </xf>
    <xf numFmtId="0" fontId="15" fillId="0" borderId="0" xfId="12" applyFont="1"/>
    <xf numFmtId="0" fontId="17" fillId="0" borderId="0" xfId="12" applyFont="1" applyAlignment="1">
      <alignment horizontal="right"/>
    </xf>
    <xf numFmtId="0" fontId="14" fillId="0" borderId="0" xfId="12" applyFont="1" applyAlignment="1">
      <alignment horizontal="right"/>
    </xf>
    <xf numFmtId="0" fontId="46" fillId="0" borderId="1" xfId="12" applyFont="1" applyBorder="1" applyAlignment="1">
      <alignment horizontal="center" vertical="center" wrapText="1"/>
    </xf>
    <xf numFmtId="0" fontId="0" fillId="0" borderId="0" xfId="0" applyAlignment="1">
      <alignment horizontal="center"/>
    </xf>
    <xf numFmtId="0" fontId="14" fillId="0" borderId="6" xfId="12" applyFont="1" applyBorder="1" applyAlignment="1">
      <alignment horizontal="center" vertical="center"/>
    </xf>
    <xf numFmtId="168" fontId="14" fillId="0" borderId="11" xfId="39" applyNumberFormat="1" applyFont="1" applyFill="1" applyBorder="1" applyAlignment="1">
      <alignment horizontal="right" vertical="center"/>
    </xf>
    <xf numFmtId="0" fontId="14" fillId="0" borderId="7" xfId="12" applyFont="1" applyBorder="1" applyAlignment="1">
      <alignment horizontal="center" vertical="center"/>
    </xf>
    <xf numFmtId="168" fontId="14" fillId="0" borderId="13" xfId="39" applyNumberFormat="1" applyFont="1" applyFill="1" applyBorder="1" applyAlignment="1">
      <alignment horizontal="right" vertical="center"/>
    </xf>
    <xf numFmtId="168" fontId="14" fillId="0" borderId="14" xfId="39" applyNumberFormat="1" applyFont="1" applyFill="1" applyBorder="1" applyAlignment="1">
      <alignment horizontal="right" vertical="center"/>
    </xf>
    <xf numFmtId="0" fontId="18" fillId="0" borderId="6" xfId="12" quotePrefix="1" applyFont="1" applyBorder="1" applyAlignment="1">
      <alignment horizontal="center"/>
    </xf>
    <xf numFmtId="0" fontId="49" fillId="0" borderId="0" xfId="12" applyFont="1"/>
    <xf numFmtId="0" fontId="25" fillId="0" borderId="0" xfId="0" applyFont="1" applyAlignment="1">
      <alignment horizontal="center"/>
    </xf>
    <xf numFmtId="0" fontId="25" fillId="0" borderId="0" xfId="12" applyFont="1" applyAlignment="1">
      <alignment horizontal="right"/>
    </xf>
    <xf numFmtId="0" fontId="14" fillId="0" borderId="0" xfId="0" applyFont="1"/>
    <xf numFmtId="0" fontId="25" fillId="0" borderId="0" xfId="0" applyFont="1" applyAlignment="1">
      <alignment horizontal="left"/>
    </xf>
    <xf numFmtId="0" fontId="26" fillId="0" borderId="0" xfId="0" applyFont="1" applyAlignment="1">
      <alignment horizontal="right"/>
    </xf>
    <xf numFmtId="172" fontId="50" fillId="0" borderId="1" xfId="0" applyNumberFormat="1" applyFont="1" applyBorder="1" applyAlignment="1">
      <alignment horizontal="center" vertical="center" wrapText="1"/>
    </xf>
    <xf numFmtId="0" fontId="50" fillId="0" borderId="0" xfId="0" applyFont="1"/>
    <xf numFmtId="172" fontId="51" fillId="0" borderId="0" xfId="0" applyNumberFormat="1" applyFont="1" applyAlignment="1">
      <alignment vertical="center" wrapText="1"/>
    </xf>
    <xf numFmtId="172" fontId="52" fillId="0" borderId="5" xfId="0" applyNumberFormat="1" applyFont="1" applyBorder="1" applyAlignment="1">
      <alignment horizontal="center" vertical="center"/>
    </xf>
    <xf numFmtId="172" fontId="51" fillId="0" borderId="5" xfId="0" applyNumberFormat="1" applyFont="1" applyBorder="1" applyAlignment="1">
      <alignment horizontal="center" vertical="center"/>
    </xf>
    <xf numFmtId="166" fontId="51" fillId="0" borderId="6" xfId="39" applyNumberFormat="1" applyFont="1" applyBorder="1" applyAlignment="1">
      <alignment vertical="center"/>
    </xf>
    <xf numFmtId="172" fontId="51" fillId="0" borderId="6" xfId="0" applyNumberFormat="1" applyFont="1" applyBorder="1" applyAlignment="1">
      <alignment horizontal="center" vertical="center"/>
    </xf>
    <xf numFmtId="172" fontId="51" fillId="0" borderId="6" xfId="0" applyNumberFormat="1" applyFont="1" applyBorder="1" applyAlignment="1">
      <alignment vertical="center" wrapText="1"/>
    </xf>
    <xf numFmtId="0" fontId="53" fillId="0" borderId="0" xfId="0" applyFont="1"/>
    <xf numFmtId="166" fontId="53" fillId="0" borderId="0" xfId="0" applyNumberFormat="1" applyFont="1"/>
    <xf numFmtId="166" fontId="50" fillId="0" borderId="6" xfId="39" applyNumberFormat="1" applyFont="1" applyBorder="1" applyAlignment="1">
      <alignment vertical="center"/>
    </xf>
    <xf numFmtId="166" fontId="54" fillId="0" borderId="6" xfId="39" applyNumberFormat="1" applyFont="1" applyBorder="1"/>
    <xf numFmtId="0" fontId="54" fillId="0" borderId="0" xfId="0" applyFont="1"/>
    <xf numFmtId="166" fontId="55" fillId="0" borderId="6" xfId="39" applyNumberFormat="1" applyFont="1" applyBorder="1" applyAlignment="1">
      <alignment vertical="center"/>
    </xf>
    <xf numFmtId="166" fontId="56" fillId="0" borderId="6" xfId="39" applyNumberFormat="1" applyFont="1" applyBorder="1"/>
    <xf numFmtId="0" fontId="56" fillId="0" borderId="0" xfId="0" applyFont="1"/>
    <xf numFmtId="166" fontId="54" fillId="0" borderId="0" xfId="0" applyNumberFormat="1" applyFont="1"/>
    <xf numFmtId="166" fontId="50" fillId="0" borderId="6" xfId="39" applyNumberFormat="1" applyFont="1" applyFill="1" applyBorder="1" applyAlignment="1">
      <alignment vertical="center"/>
    </xf>
    <xf numFmtId="166" fontId="54" fillId="0" borderId="6" xfId="39" applyNumberFormat="1" applyFont="1" applyFill="1" applyBorder="1"/>
    <xf numFmtId="166" fontId="50" fillId="0" borderId="6" xfId="39" applyNumberFormat="1" applyFont="1" applyBorder="1"/>
    <xf numFmtId="166" fontId="55" fillId="0" borderId="6" xfId="39" applyNumberFormat="1" applyFont="1" applyBorder="1"/>
    <xf numFmtId="0" fontId="55" fillId="0" borderId="0" xfId="0" applyFont="1"/>
    <xf numFmtId="166" fontId="50" fillId="0" borderId="6" xfId="39" applyNumberFormat="1" applyFont="1" applyFill="1" applyBorder="1"/>
    <xf numFmtId="166" fontId="51" fillId="0" borderId="6" xfId="39" applyNumberFormat="1" applyFont="1" applyBorder="1"/>
    <xf numFmtId="0" fontId="51" fillId="0" borderId="0" xfId="0" applyFont="1"/>
    <xf numFmtId="166" fontId="50" fillId="0" borderId="7" xfId="39" applyNumberFormat="1" applyFont="1" applyBorder="1" applyAlignment="1">
      <alignment vertical="center"/>
    </xf>
    <xf numFmtId="165" fontId="24" fillId="0" borderId="5" xfId="1" applyFont="1" applyBorder="1"/>
    <xf numFmtId="3" fontId="17" fillId="0" borderId="6" xfId="12" applyNumberFormat="1" applyFont="1" applyBorder="1"/>
    <xf numFmtId="0" fontId="14" fillId="0" borderId="6" xfId="12" applyFont="1" applyBorder="1"/>
    <xf numFmtId="0" fontId="14" fillId="0" borderId="7" xfId="12" applyFont="1" applyBorder="1"/>
    <xf numFmtId="0" fontId="51" fillId="0" borderId="0" xfId="12" quotePrefix="1" applyFont="1" applyAlignment="1">
      <alignment horizontal="center" vertical="center"/>
    </xf>
    <xf numFmtId="0" fontId="50" fillId="0" borderId="0" xfId="12" applyFont="1" applyAlignment="1">
      <alignment horizontal="center"/>
    </xf>
    <xf numFmtId="3" fontId="51" fillId="0" borderId="0" xfId="41" applyNumberFormat="1" applyFont="1" applyAlignment="1">
      <alignment horizontal="center" vertical="center" wrapText="1"/>
    </xf>
    <xf numFmtId="3" fontId="14" fillId="0" borderId="0" xfId="12" applyNumberFormat="1" applyFont="1"/>
    <xf numFmtId="3" fontId="51" fillId="0" borderId="1" xfId="41" applyNumberFormat="1" applyFont="1" applyBorder="1" applyAlignment="1">
      <alignment horizontal="center" vertical="center" wrapText="1"/>
    </xf>
    <xf numFmtId="3" fontId="51" fillId="0" borderId="2" xfId="41" applyNumberFormat="1" applyFont="1" applyBorder="1" applyAlignment="1">
      <alignment horizontal="center" vertical="center" wrapText="1"/>
    </xf>
    <xf numFmtId="3" fontId="50" fillId="0" borderId="0" xfId="41" applyNumberFormat="1" applyFont="1" applyAlignment="1">
      <alignment horizontal="center" vertical="center" wrapText="1"/>
    </xf>
    <xf numFmtId="166" fontId="51" fillId="0" borderId="6" xfId="39" applyNumberFormat="1" applyFont="1" applyFill="1" applyBorder="1" applyAlignment="1">
      <alignment horizontal="right" vertical="center"/>
    </xf>
    <xf numFmtId="3" fontId="17" fillId="0" borderId="0" xfId="41" applyNumberFormat="1" applyFont="1" applyAlignment="1">
      <alignment vertical="center" wrapText="1"/>
    </xf>
    <xf numFmtId="49" fontId="51" fillId="0" borderId="6" xfId="41" applyNumberFormat="1" applyFont="1" applyBorder="1" applyAlignment="1">
      <alignment horizontal="center" vertical="center"/>
    </xf>
    <xf numFmtId="1" fontId="51" fillId="0" borderId="6" xfId="41" applyNumberFormat="1" applyFont="1" applyBorder="1" applyAlignment="1">
      <alignment horizontal="left" vertical="center" wrapText="1"/>
    </xf>
    <xf numFmtId="1" fontId="50" fillId="0" borderId="6" xfId="41" applyNumberFormat="1" applyFont="1" applyBorder="1" applyAlignment="1">
      <alignment horizontal="center" vertical="center" wrapText="1"/>
    </xf>
    <xf numFmtId="1" fontId="17" fillId="0" borderId="0" xfId="41" applyNumberFormat="1" applyFont="1" applyAlignment="1">
      <alignment vertical="center"/>
    </xf>
    <xf numFmtId="1" fontId="51" fillId="0" borderId="6" xfId="41" applyNumberFormat="1" applyFont="1" applyBorder="1" applyAlignment="1">
      <alignment vertical="center" wrapText="1"/>
    </xf>
    <xf numFmtId="0" fontId="59" fillId="2" borderId="6" xfId="0" applyFont="1" applyFill="1" applyBorder="1" applyAlignment="1">
      <alignment horizontal="center" vertical="center"/>
    </xf>
    <xf numFmtId="0" fontId="59" fillId="2" borderId="6" xfId="0" applyFont="1" applyFill="1" applyBorder="1" applyAlignment="1">
      <alignment horizontal="left" vertical="center" wrapText="1"/>
    </xf>
    <xf numFmtId="0" fontId="50" fillId="0" borderId="6" xfId="0" applyFont="1" applyBorder="1" applyAlignment="1">
      <alignment horizontal="center" vertical="center" wrapText="1"/>
    </xf>
    <xf numFmtId="0" fontId="59" fillId="2" borderId="6" xfId="0" applyFont="1" applyFill="1" applyBorder="1" applyAlignment="1">
      <alignment horizontal="center" vertical="center" wrapText="1"/>
    </xf>
    <xf numFmtId="166" fontId="50" fillId="0" borderId="6" xfId="42" applyNumberFormat="1" applyFont="1" applyFill="1" applyBorder="1" applyAlignment="1">
      <alignment horizontal="center" vertical="center"/>
    </xf>
    <xf numFmtId="1" fontId="50" fillId="0" borderId="6" xfId="41" applyNumberFormat="1" applyFont="1" applyBorder="1" applyAlignment="1">
      <alignment horizontal="right" vertical="center"/>
    </xf>
    <xf numFmtId="3" fontId="50" fillId="0" borderId="6" xfId="42" applyNumberFormat="1" applyFont="1" applyFill="1" applyBorder="1" applyAlignment="1">
      <alignment horizontal="right" vertical="center"/>
    </xf>
    <xf numFmtId="0" fontId="59" fillId="2" borderId="6" xfId="43" applyFont="1" applyFill="1" applyBorder="1" applyAlignment="1">
      <alignment vertical="center" wrapText="1"/>
    </xf>
    <xf numFmtId="0" fontId="59" fillId="2" borderId="6" xfId="43" applyFont="1" applyFill="1" applyBorder="1" applyAlignment="1">
      <alignment horizontal="center" vertical="center" wrapText="1"/>
    </xf>
    <xf numFmtId="168" fontId="59" fillId="2" borderId="6" xfId="39" applyNumberFormat="1" applyFont="1" applyFill="1" applyBorder="1" applyAlignment="1">
      <alignment horizontal="center" vertical="center"/>
    </xf>
    <xf numFmtId="165" fontId="17" fillId="0" borderId="0" xfId="39" applyFont="1" applyAlignment="1">
      <alignment vertical="center"/>
    </xf>
    <xf numFmtId="49" fontId="50" fillId="0" borderId="6" xfId="41" applyNumberFormat="1" applyFont="1" applyBorder="1" applyAlignment="1">
      <alignment horizontal="center" vertical="center"/>
    </xf>
    <xf numFmtId="166" fontId="50" fillId="0" borderId="6" xfId="39" applyNumberFormat="1" applyFont="1" applyFill="1" applyBorder="1" applyAlignment="1">
      <alignment horizontal="right" vertical="center"/>
    </xf>
    <xf numFmtId="0" fontId="59" fillId="2" borderId="6" xfId="43" applyFont="1" applyFill="1" applyBorder="1" applyAlignment="1">
      <alignment horizontal="left" vertical="center" wrapText="1"/>
    </xf>
    <xf numFmtId="166" fontId="59" fillId="2" borderId="6" xfId="44" applyNumberFormat="1" applyFont="1" applyFill="1" applyBorder="1" applyAlignment="1">
      <alignment horizontal="left" vertical="center" wrapText="1"/>
    </xf>
    <xf numFmtId="166" fontId="50" fillId="0" borderId="6" xfId="42" applyNumberFormat="1" applyFont="1" applyFill="1" applyBorder="1" applyAlignment="1">
      <alignment horizontal="right" vertical="center" shrinkToFit="1"/>
    </xf>
    <xf numFmtId="173" fontId="59" fillId="3" borderId="6" xfId="0" applyNumberFormat="1" applyFont="1" applyFill="1" applyBorder="1" applyAlignment="1">
      <alignment horizontal="left" vertical="center" wrapText="1"/>
    </xf>
    <xf numFmtId="166" fontId="59" fillId="3" borderId="6" xfId="0" applyNumberFormat="1" applyFont="1" applyFill="1" applyBorder="1" applyAlignment="1">
      <alignment horizontal="center" vertical="center" wrapText="1"/>
    </xf>
    <xf numFmtId="0" fontId="59" fillId="3" borderId="6" xfId="0" applyFont="1" applyFill="1" applyBorder="1" applyAlignment="1">
      <alignment horizontal="left" vertical="center" wrapText="1"/>
    </xf>
    <xf numFmtId="0" fontId="59" fillId="3" borderId="6" xfId="0" applyFont="1" applyFill="1" applyBorder="1" applyAlignment="1">
      <alignment horizontal="center" vertical="center" wrapText="1"/>
    </xf>
    <xf numFmtId="0" fontId="59" fillId="2" borderId="6" xfId="0" applyFont="1" applyFill="1" applyBorder="1" applyAlignment="1">
      <alignment vertical="center" wrapText="1"/>
    </xf>
    <xf numFmtId="168" fontId="59" fillId="2" borderId="6" xfId="39" applyNumberFormat="1" applyFont="1" applyFill="1" applyBorder="1" applyAlignment="1">
      <alignment horizontal="right" vertical="center" wrapText="1" shrinkToFit="1"/>
    </xf>
    <xf numFmtId="0" fontId="59" fillId="3" borderId="6" xfId="45" applyFont="1" applyFill="1" applyBorder="1" applyAlignment="1">
      <alignment horizontal="center" vertical="center" wrapText="1"/>
    </xf>
    <xf numFmtId="0" fontId="59" fillId="4" borderId="6" xfId="0" applyFont="1" applyFill="1" applyBorder="1" applyAlignment="1">
      <alignment horizontal="left" vertical="center" wrapText="1"/>
    </xf>
    <xf numFmtId="166" fontId="59" fillId="2" borderId="6" xfId="46" applyNumberFormat="1" applyFont="1" applyFill="1" applyBorder="1" applyAlignment="1">
      <alignment horizontal="left" vertical="center" wrapText="1"/>
    </xf>
    <xf numFmtId="3" fontId="59" fillId="2" borderId="6" xfId="0" applyNumberFormat="1" applyFont="1" applyFill="1" applyBorder="1" applyAlignment="1">
      <alignment horizontal="left" vertical="center" wrapText="1"/>
    </xf>
    <xf numFmtId="0" fontId="59" fillId="2" borderId="6" xfId="47" applyFont="1" applyFill="1" applyBorder="1" applyAlignment="1">
      <alignment horizontal="left" vertical="center" wrapText="1"/>
    </xf>
    <xf numFmtId="166" fontId="59" fillId="2" borderId="6" xfId="48" applyNumberFormat="1" applyFont="1" applyFill="1" applyBorder="1" applyAlignment="1">
      <alignment horizontal="center" vertical="center" wrapText="1"/>
    </xf>
    <xf numFmtId="0" fontId="59" fillId="2" borderId="6" xfId="0" applyFont="1" applyFill="1" applyBorder="1" applyAlignment="1">
      <alignment horizontal="justify" vertical="center" wrapText="1"/>
    </xf>
    <xf numFmtId="3" fontId="59" fillId="2" borderId="6" xfId="0" quotePrefix="1" applyNumberFormat="1" applyFont="1" applyFill="1" applyBorder="1" applyAlignment="1">
      <alignment horizontal="center" vertical="center" wrapText="1"/>
    </xf>
    <xf numFmtId="166" fontId="50" fillId="0" borderId="6" xfId="44" applyNumberFormat="1" applyFont="1" applyFill="1" applyBorder="1" applyAlignment="1">
      <alignment horizontal="right" vertical="center"/>
    </xf>
    <xf numFmtId="174" fontId="59" fillId="2" borderId="6" xfId="49" applyNumberFormat="1" applyFont="1" applyFill="1" applyBorder="1" applyAlignment="1">
      <alignment horizontal="left" vertical="center" wrapText="1"/>
    </xf>
    <xf numFmtId="9" fontId="59" fillId="2" borderId="6" xfId="0" applyNumberFormat="1" applyFont="1" applyFill="1" applyBorder="1" applyAlignment="1">
      <alignment horizontal="center" vertical="center" wrapText="1"/>
    </xf>
    <xf numFmtId="0" fontId="51" fillId="0" borderId="6" xfId="0" applyFont="1" applyBorder="1" applyAlignment="1">
      <alignment horizontal="center" vertical="center" wrapText="1"/>
    </xf>
    <xf numFmtId="3" fontId="59" fillId="2" borderId="6" xfId="42" applyNumberFormat="1" applyFont="1" applyFill="1" applyBorder="1" applyAlignment="1">
      <alignment horizontal="justify" vertical="center" wrapText="1"/>
    </xf>
    <xf numFmtId="166" fontId="59" fillId="2" borderId="6" xfId="42" applyNumberFormat="1" applyFont="1" applyFill="1" applyBorder="1" applyAlignment="1">
      <alignment horizontal="center" vertical="center" wrapText="1"/>
    </xf>
    <xf numFmtId="175" fontId="59" fillId="2" borderId="6" xfId="0" applyNumberFormat="1" applyFont="1" applyFill="1" applyBorder="1" applyAlignment="1">
      <alignment horizontal="justify" vertical="center" wrapText="1"/>
    </xf>
    <xf numFmtId="176" fontId="59" fillId="2" borderId="6" xfId="0" quotePrefix="1" applyNumberFormat="1" applyFont="1" applyFill="1" applyBorder="1" applyAlignment="1">
      <alignment horizontal="center" vertical="center" wrapText="1"/>
    </xf>
    <xf numFmtId="166" fontId="59" fillId="2" borderId="6" xfId="42" quotePrefix="1" applyNumberFormat="1" applyFont="1" applyFill="1" applyBorder="1" applyAlignment="1">
      <alignment horizontal="center" vertical="center" wrapText="1"/>
    </xf>
    <xf numFmtId="0" fontId="59" fillId="2" borderId="6" xfId="14" applyFont="1" applyFill="1" applyBorder="1" applyAlignment="1">
      <alignment horizontal="center" vertical="center" wrapText="1"/>
    </xf>
    <xf numFmtId="166" fontId="51" fillId="0" borderId="6" xfId="44" applyNumberFormat="1" applyFont="1" applyFill="1" applyBorder="1" applyAlignment="1">
      <alignment horizontal="left" vertical="center" wrapText="1"/>
    </xf>
    <xf numFmtId="0" fontId="51" fillId="0" borderId="6" xfId="12" applyFont="1" applyBorder="1"/>
    <xf numFmtId="0" fontId="12" fillId="0" borderId="0" xfId="12" applyFont="1"/>
    <xf numFmtId="3" fontId="59" fillId="2" borderId="6" xfId="0" applyNumberFormat="1" applyFont="1" applyFill="1" applyBorder="1" applyAlignment="1">
      <alignment horizontal="justify" vertical="center" wrapText="1"/>
    </xf>
    <xf numFmtId="3" fontId="59" fillId="2" borderId="6" xfId="46" applyNumberFormat="1" applyFont="1" applyFill="1" applyBorder="1" applyAlignment="1">
      <alignment horizontal="justify" vertical="center" wrapText="1"/>
    </xf>
    <xf numFmtId="0" fontId="59" fillId="2" borderId="6" xfId="42" applyNumberFormat="1" applyFont="1" applyFill="1" applyBorder="1" applyAlignment="1">
      <alignment horizontal="justify" vertical="center" wrapText="1"/>
    </xf>
    <xf numFmtId="2" fontId="59" fillId="2" borderId="6" xfId="41" applyNumberFormat="1" applyFont="1" applyFill="1" applyBorder="1" applyAlignment="1">
      <alignment horizontal="justify" vertical="center" wrapText="1"/>
    </xf>
    <xf numFmtId="2" fontId="59" fillId="2" borderId="6" xfId="0" quotePrefix="1" applyNumberFormat="1" applyFont="1" applyFill="1" applyBorder="1" applyAlignment="1">
      <alignment horizontal="justify" vertical="center" wrapText="1"/>
    </xf>
    <xf numFmtId="2" fontId="59" fillId="2" borderId="6" xfId="0" applyNumberFormat="1" applyFont="1" applyFill="1" applyBorder="1" applyAlignment="1">
      <alignment horizontal="justify" vertical="center" wrapText="1"/>
    </xf>
    <xf numFmtId="0" fontId="59" fillId="2" borderId="6" xfId="50" applyFont="1" applyFill="1" applyBorder="1" applyAlignment="1">
      <alignment horizontal="justify" vertical="center" wrapText="1"/>
    </xf>
    <xf numFmtId="0" fontId="59" fillId="2" borderId="6" xfId="51" applyFont="1" applyFill="1" applyBorder="1" applyAlignment="1" applyProtection="1">
      <alignment horizontal="center" vertical="center" wrapText="1"/>
    </xf>
    <xf numFmtId="0" fontId="50" fillId="0" borderId="6" xfId="12" applyFont="1" applyBorder="1"/>
    <xf numFmtId="3" fontId="50" fillId="0" borderId="6" xfId="39" applyNumberFormat="1" applyFont="1" applyFill="1" applyBorder="1" applyAlignment="1">
      <alignment horizontal="right" vertical="center" wrapText="1"/>
    </xf>
    <xf numFmtId="166" fontId="50" fillId="0" borderId="6" xfId="44" applyNumberFormat="1" applyFont="1" applyFill="1" applyBorder="1" applyAlignment="1">
      <alignment horizontal="left" vertical="center" wrapText="1"/>
    </xf>
    <xf numFmtId="0" fontId="59" fillId="2" borderId="6" xfId="52" applyFont="1" applyFill="1" applyBorder="1" applyAlignment="1" applyProtection="1">
      <alignment horizontal="center" vertical="center" wrapText="1"/>
    </xf>
    <xf numFmtId="17" fontId="59" fillId="2" borderId="6" xfId="52" applyNumberFormat="1" applyFont="1" applyFill="1" applyBorder="1" applyAlignment="1" applyProtection="1">
      <alignment horizontal="center" vertical="center" wrapText="1"/>
    </xf>
    <xf numFmtId="166" fontId="50" fillId="0" borderId="6" xfId="53" applyNumberFormat="1" applyFont="1" applyFill="1" applyBorder="1" applyAlignment="1">
      <alignment horizontal="right" vertical="center" wrapText="1"/>
    </xf>
    <xf numFmtId="0" fontId="55" fillId="0" borderId="6" xfId="0" applyFont="1" applyBorder="1" applyAlignment="1">
      <alignment horizontal="center" vertical="center" wrapText="1"/>
    </xf>
    <xf numFmtId="0" fontId="55" fillId="0" borderId="6" xfId="12" applyFont="1" applyBorder="1"/>
    <xf numFmtId="166" fontId="55" fillId="0" borderId="6" xfId="44" applyNumberFormat="1" applyFont="1" applyFill="1" applyBorder="1" applyAlignment="1">
      <alignment horizontal="left" vertical="center" wrapText="1"/>
    </xf>
    <xf numFmtId="3" fontId="55" fillId="0" borderId="6" xfId="42" applyNumberFormat="1" applyFont="1" applyFill="1" applyBorder="1" applyAlignment="1">
      <alignment horizontal="right" vertical="center"/>
    </xf>
    <xf numFmtId="0" fontId="63" fillId="2" borderId="6" xfId="0" applyFont="1" applyFill="1" applyBorder="1" applyAlignment="1">
      <alignment horizontal="left" vertical="center" wrapText="1"/>
    </xf>
    <xf numFmtId="1" fontId="24" fillId="0" borderId="0" xfId="41" applyNumberFormat="1" applyFont="1" applyAlignment="1">
      <alignment vertical="center"/>
    </xf>
    <xf numFmtId="1" fontId="59" fillId="2" borderId="6" xfId="41" applyNumberFormat="1" applyFont="1" applyFill="1" applyBorder="1" applyAlignment="1">
      <alignment horizontal="left" vertical="center" wrapText="1"/>
    </xf>
    <xf numFmtId="1" fontId="51" fillId="0" borderId="6" xfId="41" applyNumberFormat="1" applyFont="1" applyBorder="1" applyAlignment="1">
      <alignment horizontal="center" vertical="center" wrapText="1"/>
    </xf>
    <xf numFmtId="168" fontId="59" fillId="3" borderId="6" xfId="39" applyNumberFormat="1" applyFont="1" applyFill="1" applyBorder="1" applyAlignment="1">
      <alignment horizontal="right" vertical="center" wrapText="1"/>
    </xf>
    <xf numFmtId="177" fontId="59" fillId="2" borderId="6" xfId="54" applyNumberFormat="1" applyFont="1" applyFill="1" applyBorder="1" applyAlignment="1">
      <alignment horizontal="center" vertical="center" wrapText="1"/>
    </xf>
    <xf numFmtId="166" fontId="59" fillId="2" borderId="6" xfId="39" applyNumberFormat="1" applyFont="1" applyFill="1" applyBorder="1" applyAlignment="1">
      <alignment horizontal="center" vertical="center" wrapText="1"/>
    </xf>
    <xf numFmtId="0" fontId="59" fillId="2" borderId="6" xfId="55" applyFont="1" applyFill="1" applyBorder="1" applyAlignment="1">
      <alignment vertical="center" wrapText="1"/>
    </xf>
    <xf numFmtId="168" fontId="59" fillId="2" borderId="6" xfId="39" applyNumberFormat="1" applyFont="1" applyFill="1" applyBorder="1" applyAlignment="1">
      <alignment horizontal="center" vertical="center" wrapText="1"/>
    </xf>
    <xf numFmtId="0" fontId="50" fillId="0" borderId="6" xfId="12" applyFont="1" applyBorder="1" applyAlignment="1">
      <alignment horizontal="center" vertical="center"/>
    </xf>
    <xf numFmtId="0" fontId="50" fillId="0" borderId="6" xfId="12" applyFont="1" applyBorder="1" applyAlignment="1">
      <alignment horizontal="center"/>
    </xf>
    <xf numFmtId="166" fontId="50" fillId="0" borderId="6" xfId="42" applyNumberFormat="1" applyFont="1" applyFill="1" applyBorder="1" applyAlignment="1">
      <alignment horizontal="right" vertical="center"/>
    </xf>
    <xf numFmtId="1" fontId="50" fillId="0" borderId="6" xfId="41" applyNumberFormat="1" applyFont="1" applyBorder="1" applyAlignment="1">
      <alignment vertical="center" wrapText="1"/>
    </xf>
    <xf numFmtId="3" fontId="50" fillId="0" borderId="6" xfId="41" applyNumberFormat="1" applyFont="1" applyBorder="1" applyAlignment="1">
      <alignment horizontal="right" vertical="center"/>
    </xf>
    <xf numFmtId="0" fontId="50" fillId="0" borderId="6" xfId="57" applyFont="1" applyBorder="1" applyAlignment="1">
      <alignment horizontal="center" vertical="center" wrapText="1" shrinkToFit="1"/>
    </xf>
    <xf numFmtId="3" fontId="50" fillId="0" borderId="6" xfId="41" applyNumberFormat="1" applyFont="1" applyBorder="1" applyAlignment="1">
      <alignment horizontal="center" vertical="center" wrapText="1"/>
    </xf>
    <xf numFmtId="164" fontId="51" fillId="0" borderId="6" xfId="17" applyFont="1" applyBorder="1" applyAlignment="1">
      <alignment horizontal="center" vertical="center"/>
    </xf>
    <xf numFmtId="164" fontId="51" fillId="0" borderId="6" xfId="17" applyFont="1" applyBorder="1" applyAlignment="1">
      <alignment vertical="center" wrapText="1"/>
    </xf>
    <xf numFmtId="164" fontId="51" fillId="0" borderId="6" xfId="17" applyFont="1" applyBorder="1" applyAlignment="1">
      <alignment horizontal="center" vertical="center" wrapText="1" shrinkToFit="1"/>
    </xf>
    <xf numFmtId="164" fontId="51" fillId="0" borderId="6" xfId="17" applyFont="1" applyBorder="1"/>
    <xf numFmtId="164" fontId="51" fillId="0" borderId="6" xfId="17" applyFont="1" applyBorder="1" applyAlignment="1">
      <alignment horizontal="center" vertical="center" wrapText="1"/>
    </xf>
    <xf numFmtId="164" fontId="51" fillId="0" borderId="6" xfId="17" applyFont="1" applyBorder="1" applyAlignment="1">
      <alignment horizontal="right" vertical="center"/>
    </xf>
    <xf numFmtId="164" fontId="12" fillId="0" borderId="0" xfId="17" applyFont="1"/>
    <xf numFmtId="164" fontId="24" fillId="0" borderId="0" xfId="17" applyFont="1" applyAlignment="1">
      <alignment vertical="center"/>
    </xf>
    <xf numFmtId="0" fontId="51" fillId="0" borderId="6" xfId="12" applyFont="1" applyBorder="1" applyAlignment="1">
      <alignment horizontal="center"/>
    </xf>
    <xf numFmtId="0" fontId="64" fillId="2" borderId="6" xfId="0" applyFont="1" applyFill="1" applyBorder="1" applyAlignment="1">
      <alignment horizontal="center" vertical="center" wrapText="1"/>
    </xf>
    <xf numFmtId="168" fontId="64" fillId="2" borderId="6" xfId="39" applyNumberFormat="1" applyFont="1" applyFill="1" applyBorder="1" applyAlignment="1">
      <alignment horizontal="center" vertical="center" wrapText="1"/>
    </xf>
    <xf numFmtId="3" fontId="51" fillId="0" borderId="6" xfId="41" applyNumberFormat="1" applyFont="1" applyBorder="1" applyAlignment="1">
      <alignment horizontal="right" vertical="center"/>
    </xf>
    <xf numFmtId="166" fontId="51" fillId="0" borderId="6" xfId="42" applyNumberFormat="1" applyFont="1" applyFill="1" applyBorder="1" applyAlignment="1">
      <alignment horizontal="right" vertical="center"/>
    </xf>
    <xf numFmtId="168" fontId="64" fillId="2" borderId="6" xfId="39" applyNumberFormat="1" applyFont="1" applyFill="1" applyBorder="1" applyAlignment="1">
      <alignment horizontal="center" vertical="center"/>
    </xf>
    <xf numFmtId="0" fontId="50" fillId="0" borderId="6" xfId="0" applyFont="1" applyBorder="1" applyAlignment="1">
      <alignment horizontal="left" vertical="center" wrapText="1"/>
    </xf>
    <xf numFmtId="0" fontId="59" fillId="0" borderId="6" xfId="0" applyFont="1" applyBorder="1" applyAlignment="1">
      <alignment vertical="center" wrapText="1"/>
    </xf>
    <xf numFmtId="0" fontId="50" fillId="0" borderId="7" xfId="0" applyFont="1" applyBorder="1" applyAlignment="1">
      <alignment horizontal="left" vertical="center" wrapText="1"/>
    </xf>
    <xf numFmtId="0" fontId="50" fillId="0" borderId="7" xfId="12" applyFont="1" applyBorder="1" applyAlignment="1">
      <alignment horizontal="center"/>
    </xf>
    <xf numFmtId="0" fontId="50" fillId="0" borderId="7" xfId="12" applyFont="1" applyBorder="1"/>
    <xf numFmtId="166" fontId="50" fillId="0" borderId="7" xfId="53" applyNumberFormat="1" applyFont="1" applyFill="1" applyBorder="1" applyAlignment="1">
      <alignment horizontal="right" vertical="center" wrapText="1"/>
    </xf>
    <xf numFmtId="166" fontId="50" fillId="0" borderId="7" xfId="42" applyNumberFormat="1" applyFont="1" applyFill="1" applyBorder="1" applyAlignment="1">
      <alignment horizontal="center" vertical="center"/>
    </xf>
    <xf numFmtId="0" fontId="50" fillId="0" borderId="0" xfId="12" applyFont="1" applyAlignment="1">
      <alignment horizontal="center" vertical="center"/>
    </xf>
    <xf numFmtId="3" fontId="51" fillId="0" borderId="3" xfId="41" applyNumberFormat="1" applyFont="1" applyBorder="1" applyAlignment="1">
      <alignment horizontal="center" vertical="center" wrapText="1"/>
    </xf>
    <xf numFmtId="0" fontId="65" fillId="0" borderId="6" xfId="12" applyFont="1" applyBorder="1" applyAlignment="1">
      <alignment horizontal="center" vertical="center"/>
    </xf>
    <xf numFmtId="0" fontId="65" fillId="0" borderId="6" xfId="12" applyFont="1" applyBorder="1" applyAlignment="1">
      <alignment horizontal="left" vertical="center"/>
    </xf>
    <xf numFmtId="168" fontId="65" fillId="0" borderId="12" xfId="39" applyNumberFormat="1" applyFont="1" applyFill="1" applyBorder="1" applyAlignment="1">
      <alignment horizontal="right" vertical="center"/>
    </xf>
    <xf numFmtId="0" fontId="66" fillId="0" borderId="0" xfId="0" applyFont="1"/>
    <xf numFmtId="168" fontId="65" fillId="0" borderId="11" xfId="39" applyNumberFormat="1" applyFont="1" applyFill="1" applyBorder="1" applyAlignment="1">
      <alignment horizontal="right" vertical="center"/>
    </xf>
    <xf numFmtId="166" fontId="56" fillId="0" borderId="6" xfId="39" applyNumberFormat="1" applyFont="1" applyBorder="1" applyAlignment="1">
      <alignment vertical="center"/>
    </xf>
    <xf numFmtId="0" fontId="56" fillId="0" borderId="0" xfId="0" applyFont="1" applyAlignment="1">
      <alignment vertical="center"/>
    </xf>
    <xf numFmtId="166" fontId="25" fillId="0" borderId="4" xfId="1" applyNumberFormat="1" applyFont="1" applyFill="1" applyBorder="1" applyAlignment="1">
      <alignment horizontal="right" vertical="center"/>
    </xf>
    <xf numFmtId="0" fontId="12" fillId="0" borderId="0" xfId="12" applyFont="1" applyAlignment="1">
      <alignment horizontal="centerContinuous"/>
    </xf>
    <xf numFmtId="0" fontId="24" fillId="0" borderId="0" xfId="12" applyFont="1" applyAlignment="1">
      <alignment horizontal="centerContinuous" wrapText="1"/>
    </xf>
    <xf numFmtId="166" fontId="17" fillId="0" borderId="0" xfId="12" applyNumberFormat="1" applyFont="1"/>
    <xf numFmtId="0" fontId="14" fillId="0" borderId="1" xfId="12" applyFont="1" applyBorder="1" applyAlignment="1">
      <alignment horizontal="center" vertical="center" wrapText="1"/>
    </xf>
    <xf numFmtId="0" fontId="12" fillId="0" borderId="5" xfId="12" applyFont="1" applyBorder="1" applyAlignment="1">
      <alignment horizontal="center" vertical="center"/>
    </xf>
    <xf numFmtId="166" fontId="12" fillId="0" borderId="5" xfId="46" applyNumberFormat="1" applyFont="1" applyFill="1" applyBorder="1" applyAlignment="1">
      <alignment horizontal="center" vertical="center"/>
    </xf>
    <xf numFmtId="166" fontId="12" fillId="0" borderId="5" xfId="46" applyNumberFormat="1" applyFont="1" applyFill="1" applyBorder="1" applyAlignment="1">
      <alignment vertical="center"/>
    </xf>
    <xf numFmtId="166" fontId="17" fillId="0" borderId="0" xfId="12" applyNumberFormat="1" applyFont="1" applyAlignment="1">
      <alignment vertical="center"/>
    </xf>
    <xf numFmtId="0" fontId="17" fillId="0" borderId="0" xfId="12" applyFont="1" applyAlignment="1">
      <alignment vertical="center"/>
    </xf>
    <xf numFmtId="0" fontId="25" fillId="0" borderId="0" xfId="0" applyFont="1" applyAlignment="1">
      <alignment horizontal="left" wrapText="1"/>
    </xf>
    <xf numFmtId="0" fontId="17" fillId="0" borderId="0" xfId="12" applyFont="1" applyAlignment="1">
      <alignment wrapText="1"/>
    </xf>
    <xf numFmtId="0" fontId="25" fillId="0" borderId="6" xfId="12" applyFont="1" applyBorder="1"/>
    <xf numFmtId="3" fontId="25" fillId="0" borderId="6" xfId="12" applyNumberFormat="1" applyFont="1" applyBorder="1" applyAlignment="1">
      <alignment horizontal="right"/>
    </xf>
    <xf numFmtId="0" fontId="25" fillId="0" borderId="0" xfId="0" applyFont="1" applyAlignment="1">
      <alignment horizontal="center" vertical="center" wrapText="1"/>
    </xf>
    <xf numFmtId="166" fontId="25" fillId="0" borderId="0" xfId="0" applyNumberFormat="1" applyFont="1" applyAlignment="1">
      <alignment horizontal="center" vertical="center" wrapText="1"/>
    </xf>
    <xf numFmtId="172" fontId="25" fillId="0" borderId="0" xfId="0" applyNumberFormat="1" applyFont="1" applyAlignment="1">
      <alignment horizontal="right"/>
    </xf>
    <xf numFmtId="172" fontId="24" fillId="0" borderId="1" xfId="0" applyNumberFormat="1" applyFont="1" applyBorder="1" applyAlignment="1">
      <alignment horizontal="center" vertical="center" wrapText="1"/>
    </xf>
    <xf numFmtId="172" fontId="24" fillId="0" borderId="0" xfId="0" applyNumberFormat="1" applyFont="1" applyAlignment="1">
      <alignment vertical="center" wrapText="1"/>
    </xf>
    <xf numFmtId="172" fontId="67" fillId="0" borderId="1" xfId="0" applyNumberFormat="1" applyFont="1" applyBorder="1" applyAlignment="1">
      <alignment horizontal="center" vertical="center"/>
    </xf>
    <xf numFmtId="172" fontId="24" fillId="0" borderId="1" xfId="0" applyNumberFormat="1" applyFont="1" applyBorder="1" applyAlignment="1">
      <alignment horizontal="center" vertical="center"/>
    </xf>
    <xf numFmtId="166" fontId="24" fillId="0" borderId="1" xfId="39" applyNumberFormat="1" applyFont="1" applyBorder="1" applyAlignment="1">
      <alignment horizontal="center" vertical="center"/>
    </xf>
    <xf numFmtId="0" fontId="68" fillId="0" borderId="0" xfId="0" applyFont="1" applyAlignment="1">
      <alignment vertical="center"/>
    </xf>
    <xf numFmtId="172" fontId="24" fillId="0" borderId="1" xfId="0" applyNumberFormat="1" applyFont="1" applyBorder="1" applyAlignment="1">
      <alignment vertical="center" wrapText="1"/>
    </xf>
    <xf numFmtId="166" fontId="68" fillId="0" borderId="0" xfId="0" applyNumberFormat="1" applyFont="1" applyAlignment="1">
      <alignment vertical="center"/>
    </xf>
    <xf numFmtId="0" fontId="17" fillId="0" borderId="1" xfId="0" applyFont="1" applyBorder="1" applyAlignment="1">
      <alignment horizontal="center" vertical="center"/>
    </xf>
    <xf numFmtId="0" fontId="17" fillId="0" borderId="1" xfId="0" applyFont="1" applyBorder="1" applyAlignment="1">
      <alignment vertical="center" wrapText="1"/>
    </xf>
    <xf numFmtId="168" fontId="17" fillId="0" borderId="1" xfId="39" applyNumberFormat="1" applyFont="1" applyBorder="1" applyAlignment="1">
      <alignment vertical="center"/>
    </xf>
    <xf numFmtId="164" fontId="17" fillId="0" borderId="1" xfId="17" applyFont="1" applyBorder="1" applyAlignment="1">
      <alignment vertical="center"/>
    </xf>
    <xf numFmtId="0" fontId="17" fillId="0" borderId="1" xfId="0" applyFont="1" applyBorder="1" applyAlignment="1">
      <alignment vertical="center"/>
    </xf>
    <xf numFmtId="168" fontId="69" fillId="2" borderId="1" xfId="39" applyNumberFormat="1" applyFont="1" applyFill="1" applyBorder="1" applyAlignment="1">
      <alignment horizontal="right" vertical="center"/>
    </xf>
    <xf numFmtId="168" fontId="70" fillId="2" borderId="1" xfId="39" applyNumberFormat="1" applyFont="1" applyFill="1" applyBorder="1"/>
    <xf numFmtId="168" fontId="69" fillId="2" borderId="1" xfId="39" applyNumberFormat="1" applyFont="1" applyFill="1" applyBorder="1" applyAlignment="1">
      <alignment vertical="center" wrapText="1"/>
    </xf>
    <xf numFmtId="0" fontId="17" fillId="2" borderId="1" xfId="39" applyNumberFormat="1" applyFont="1" applyFill="1" applyBorder="1" applyAlignment="1">
      <alignment horizontal="center" vertical="center" wrapText="1"/>
    </xf>
    <xf numFmtId="0" fontId="17" fillId="2" borderId="1" xfId="0" applyFont="1" applyFill="1" applyBorder="1" applyAlignment="1">
      <alignment horizontal="left" vertical="center" wrapText="1"/>
    </xf>
    <xf numFmtId="168" fontId="17" fillId="2" borderId="1" xfId="39" applyNumberFormat="1" applyFont="1" applyFill="1" applyBorder="1" applyAlignment="1">
      <alignment vertical="center" wrapText="1"/>
    </xf>
    <xf numFmtId="168" fontId="24" fillId="2" borderId="1" xfId="39" applyNumberFormat="1" applyFont="1" applyFill="1" applyBorder="1" applyAlignment="1">
      <alignment vertical="center" wrapText="1"/>
    </xf>
    <xf numFmtId="168" fontId="17" fillId="0" borderId="1" xfId="0" applyNumberFormat="1" applyFont="1" applyBorder="1" applyAlignment="1">
      <alignment vertical="center" wrapText="1"/>
    </xf>
    <xf numFmtId="0" fontId="24" fillId="0" borderId="1" xfId="0" applyFont="1" applyBorder="1" applyAlignment="1">
      <alignment vertical="center" wrapText="1"/>
    </xf>
    <xf numFmtId="168" fontId="17" fillId="2" borderId="1" xfId="39" applyNumberFormat="1" applyFont="1" applyFill="1" applyBorder="1" applyAlignment="1">
      <alignment horizontal="right" vertical="center" wrapText="1" shrinkToFit="1"/>
    </xf>
    <xf numFmtId="0" fontId="24" fillId="0" borderId="1" xfId="0" applyFont="1" applyBorder="1"/>
    <xf numFmtId="0" fontId="24" fillId="0" borderId="1" xfId="0" applyFont="1" applyBorder="1" applyAlignment="1">
      <alignment wrapText="1"/>
    </xf>
    <xf numFmtId="168" fontId="24" fillId="0" borderId="1" xfId="0" applyNumberFormat="1" applyFont="1" applyBorder="1"/>
    <xf numFmtId="0" fontId="17" fillId="0" borderId="1" xfId="0" applyFont="1" applyBorder="1"/>
    <xf numFmtId="0" fontId="70" fillId="0" borderId="0" xfId="38" applyFont="1"/>
    <xf numFmtId="0" fontId="24" fillId="0" borderId="6" xfId="9" applyFont="1" applyBorder="1" applyAlignment="1">
      <alignment horizontal="center"/>
    </xf>
    <xf numFmtId="0" fontId="24" fillId="0" borderId="6" xfId="9" applyFont="1" applyBorder="1" applyAlignment="1">
      <alignment horizontal="center" wrapText="1"/>
    </xf>
    <xf numFmtId="169" fontId="24" fillId="0" borderId="6" xfId="9" applyNumberFormat="1" applyFont="1" applyBorder="1" applyAlignment="1">
      <alignment horizontal="right" vertical="center"/>
    </xf>
    <xf numFmtId="169" fontId="24" fillId="0" borderId="6" xfId="9" applyNumberFormat="1" applyFont="1" applyBorder="1" applyAlignment="1">
      <alignment horizontal="center" vertical="center"/>
    </xf>
    <xf numFmtId="0" fontId="24" fillId="0" borderId="6" xfId="9" applyFont="1" applyBorder="1" applyAlignment="1">
      <alignment horizontal="left" wrapText="1"/>
    </xf>
    <xf numFmtId="169" fontId="24" fillId="0" borderId="6" xfId="8" applyNumberFormat="1" applyFont="1" applyFill="1" applyBorder="1" applyAlignment="1">
      <alignment vertical="center"/>
    </xf>
    <xf numFmtId="0" fontId="17" fillId="0" borderId="6" xfId="9" applyFont="1" applyBorder="1" applyAlignment="1">
      <alignment horizontal="center"/>
    </xf>
    <xf numFmtId="0" fontId="17" fillId="0" borderId="6" xfId="9" applyFont="1" applyBorder="1" applyAlignment="1">
      <alignment wrapText="1"/>
    </xf>
    <xf numFmtId="169" fontId="17" fillId="0" borderId="6" xfId="9" applyNumberFormat="1" applyFont="1" applyBorder="1" applyAlignment="1">
      <alignment horizontal="right" vertical="center"/>
    </xf>
    <xf numFmtId="169" fontId="17" fillId="0" borderId="6" xfId="8" applyNumberFormat="1" applyFont="1" applyFill="1" applyBorder="1" applyAlignment="1">
      <alignment vertical="center"/>
    </xf>
    <xf numFmtId="0" fontId="25" fillId="0" borderId="6" xfId="9" applyFont="1" applyBorder="1" applyAlignment="1">
      <alignment horizontal="center"/>
    </xf>
    <xf numFmtId="0" fontId="25" fillId="0" borderId="6" xfId="9" applyFont="1" applyBorder="1" applyAlignment="1">
      <alignment wrapText="1"/>
    </xf>
    <xf numFmtId="169" fontId="25" fillId="0" borderId="6" xfId="9" applyNumberFormat="1" applyFont="1" applyBorder="1" applyAlignment="1">
      <alignment horizontal="right" vertical="center"/>
    </xf>
    <xf numFmtId="169" fontId="25" fillId="0" borderId="6" xfId="8" applyNumberFormat="1" applyFont="1" applyFill="1" applyBorder="1" applyAlignment="1">
      <alignment vertical="center"/>
    </xf>
    <xf numFmtId="0" fontId="24" fillId="0" borderId="6" xfId="9" applyFont="1" applyBorder="1" applyAlignment="1">
      <alignment horizontal="left" vertical="center" wrapText="1"/>
    </xf>
    <xf numFmtId="0" fontId="24" fillId="0" borderId="6" xfId="9" applyFont="1" applyBorder="1" applyAlignment="1">
      <alignment wrapText="1"/>
    </xf>
    <xf numFmtId="0" fontId="17" fillId="0" borderId="9" xfId="9" applyFont="1" applyBorder="1" applyAlignment="1">
      <alignment wrapText="1"/>
    </xf>
    <xf numFmtId="169" fontId="17" fillId="0" borderId="9" xfId="8" applyNumberFormat="1" applyFont="1" applyFill="1" applyBorder="1" applyAlignment="1">
      <alignment vertical="center"/>
    </xf>
    <xf numFmtId="0" fontId="17" fillId="0" borderId="7" xfId="9" applyFont="1" applyBorder="1" applyAlignment="1">
      <alignment horizontal="center"/>
    </xf>
    <xf numFmtId="0" fontId="17" fillId="0" borderId="7" xfId="9" applyFont="1" applyBorder="1" applyAlignment="1">
      <alignment wrapText="1"/>
    </xf>
    <xf numFmtId="169" fontId="17" fillId="0" borderId="7" xfId="9" applyNumberFormat="1" applyFont="1" applyBorder="1" applyAlignment="1">
      <alignment horizontal="right" vertical="center"/>
    </xf>
    <xf numFmtId="169" fontId="17" fillId="0" borderId="7" xfId="8" applyNumberFormat="1" applyFont="1" applyFill="1" applyBorder="1" applyAlignment="1">
      <alignment vertical="center"/>
    </xf>
    <xf numFmtId="0" fontId="17" fillId="0" borderId="0" xfId="9" applyFont="1" applyAlignment="1">
      <alignment horizontal="center"/>
    </xf>
    <xf numFmtId="0" fontId="17" fillId="0" borderId="0" xfId="9" applyFont="1" applyAlignment="1">
      <alignment wrapText="1"/>
    </xf>
    <xf numFmtId="169" fontId="17" fillId="0" borderId="0" xfId="9" applyNumberFormat="1" applyFont="1" applyAlignment="1">
      <alignment horizontal="right" vertical="center"/>
    </xf>
    <xf numFmtId="169" fontId="17" fillId="0" borderId="0" xfId="8" applyNumberFormat="1" applyFont="1" applyFill="1" applyBorder="1" applyAlignment="1">
      <alignment vertical="center"/>
    </xf>
    <xf numFmtId="166" fontId="51" fillId="0" borderId="5" xfId="39" applyNumberFormat="1" applyFont="1" applyBorder="1" applyAlignment="1">
      <alignment vertical="center"/>
    </xf>
    <xf numFmtId="0" fontId="12" fillId="0" borderId="0" xfId="0" applyFont="1" applyAlignment="1">
      <alignment vertical="center"/>
    </xf>
    <xf numFmtId="0" fontId="27" fillId="0" borderId="6" xfId="9" applyFont="1" applyBorder="1" applyAlignment="1">
      <alignment horizontal="center" vertical="center"/>
    </xf>
    <xf numFmtId="0" fontId="27" fillId="0" borderId="6" xfId="9" applyFont="1" applyBorder="1" applyAlignment="1">
      <alignment vertical="center" wrapText="1"/>
    </xf>
    <xf numFmtId="0" fontId="27" fillId="0" borderId="6" xfId="0" applyFont="1" applyBorder="1" applyAlignment="1">
      <alignment horizontal="left" vertical="center" wrapText="1"/>
    </xf>
    <xf numFmtId="1" fontId="27" fillId="0" borderId="6" xfId="41" applyNumberFormat="1" applyFont="1" applyBorder="1" applyAlignment="1">
      <alignment horizontal="left" vertical="center" wrapText="1"/>
    </xf>
    <xf numFmtId="166" fontId="51" fillId="0" borderId="6" xfId="39" applyNumberFormat="1" applyFont="1" applyBorder="1" applyAlignment="1">
      <alignment vertical="center" wrapText="1"/>
    </xf>
    <xf numFmtId="166" fontId="14" fillId="0" borderId="6" xfId="39" applyNumberFormat="1" applyFont="1" applyBorder="1"/>
    <xf numFmtId="166" fontId="14" fillId="0" borderId="6" xfId="39" applyNumberFormat="1" applyFont="1" applyBorder="1" applyAlignment="1">
      <alignment vertical="center" wrapText="1"/>
    </xf>
    <xf numFmtId="172" fontId="51" fillId="0" borderId="7" xfId="0" applyNumberFormat="1" applyFont="1" applyBorder="1" applyAlignment="1">
      <alignment horizontal="center" vertical="center"/>
    </xf>
    <xf numFmtId="172" fontId="51" fillId="0" borderId="7" xfId="0" applyNumberFormat="1" applyFont="1" applyBorder="1" applyAlignment="1">
      <alignment vertical="center" wrapText="1"/>
    </xf>
    <xf numFmtId="166" fontId="51" fillId="0" borderId="7" xfId="39" applyNumberFormat="1" applyFont="1" applyBorder="1" applyAlignment="1">
      <alignment vertical="center"/>
    </xf>
    <xf numFmtId="166" fontId="14" fillId="0" borderId="7" xfId="39" applyNumberFormat="1" applyFont="1" applyBorder="1"/>
    <xf numFmtId="168" fontId="14" fillId="0" borderId="0" xfId="8" applyNumberFormat="1" applyFont="1"/>
    <xf numFmtId="168" fontId="14" fillId="0" borderId="0" xfId="0" applyNumberFormat="1" applyFont="1"/>
    <xf numFmtId="166" fontId="12" fillId="0" borderId="0" xfId="1" applyNumberFormat="1" applyFont="1" applyAlignment="1">
      <alignment vertical="center"/>
    </xf>
    <xf numFmtId="1" fontId="26" fillId="0" borderId="6" xfId="41" applyNumberFormat="1" applyFont="1" applyBorder="1" applyAlignment="1">
      <alignment horizontal="left" vertical="center" wrapText="1"/>
    </xf>
    <xf numFmtId="0" fontId="24" fillId="0" borderId="7" xfId="5" applyFont="1" applyBorder="1" applyAlignment="1">
      <alignment horizontal="center"/>
    </xf>
    <xf numFmtId="0" fontId="24" fillId="0" borderId="7" xfId="5" applyFont="1" applyBorder="1" applyAlignment="1">
      <alignment wrapText="1"/>
    </xf>
    <xf numFmtId="166" fontId="24" fillId="0" borderId="7" xfId="1" applyNumberFormat="1" applyFont="1" applyFill="1" applyBorder="1"/>
    <xf numFmtId="0" fontId="24" fillId="0" borderId="5" xfId="0" applyFont="1" applyBorder="1" applyAlignment="1">
      <alignment horizontal="center" vertical="center" wrapText="1"/>
    </xf>
    <xf numFmtId="166" fontId="24" fillId="0" borderId="5" xfId="1" applyNumberFormat="1" applyFont="1" applyFill="1" applyBorder="1" applyAlignment="1">
      <alignment vertical="center"/>
    </xf>
    <xf numFmtId="0" fontId="50" fillId="0" borderId="1" xfId="12" applyFont="1" applyBorder="1" applyAlignment="1">
      <alignment horizontal="center" vertical="center" wrapText="1"/>
    </xf>
    <xf numFmtId="168" fontId="14" fillId="0" borderId="12" xfId="39" applyNumberFormat="1" applyFont="1" applyFill="1" applyBorder="1" applyAlignment="1">
      <alignment horizontal="right" vertical="center"/>
    </xf>
    <xf numFmtId="0" fontId="72" fillId="0" borderId="0" xfId="0" applyFont="1"/>
    <xf numFmtId="49" fontId="51" fillId="0" borderId="9" xfId="41" quotePrefix="1" applyNumberFormat="1" applyFont="1" applyBorder="1" applyAlignment="1">
      <alignment horizontal="center" vertical="center" wrapText="1"/>
    </xf>
    <xf numFmtId="3" fontId="12" fillId="0" borderId="9" xfId="41" applyNumberFormat="1" applyFont="1" applyBorder="1" applyAlignment="1">
      <alignment horizontal="center" vertical="center" wrapText="1"/>
    </xf>
    <xf numFmtId="3" fontId="50" fillId="0" borderId="9" xfId="41" quotePrefix="1" applyNumberFormat="1" applyFont="1" applyBorder="1" applyAlignment="1">
      <alignment horizontal="center" vertical="center" wrapText="1"/>
    </xf>
    <xf numFmtId="3" fontId="17" fillId="0" borderId="9" xfId="41" quotePrefix="1" applyNumberFormat="1" applyFont="1" applyBorder="1" applyAlignment="1">
      <alignment horizontal="center" vertical="center" wrapText="1"/>
    </xf>
    <xf numFmtId="3" fontId="17" fillId="0" borderId="8" xfId="41" quotePrefix="1" applyNumberFormat="1" applyFont="1" applyBorder="1" applyAlignment="1">
      <alignment horizontal="center" vertical="center" wrapText="1"/>
    </xf>
    <xf numFmtId="166" fontId="51" fillId="0" borderId="8" xfId="39" applyNumberFormat="1" applyFont="1" applyFill="1" applyBorder="1" applyAlignment="1">
      <alignment horizontal="right" vertical="center"/>
    </xf>
    <xf numFmtId="49" fontId="51" fillId="0" borderId="5" xfId="41" applyNumberFormat="1" applyFont="1" applyBorder="1" applyAlignment="1">
      <alignment horizontal="center" vertical="center"/>
    </xf>
    <xf numFmtId="1" fontId="51" fillId="0" borderId="5" xfId="41" applyNumberFormat="1" applyFont="1" applyBorder="1" applyAlignment="1">
      <alignment horizontal="left" vertical="center" wrapText="1"/>
    </xf>
    <xf numFmtId="1" fontId="50" fillId="0" borderId="5" xfId="41" applyNumberFormat="1" applyFont="1" applyBorder="1" applyAlignment="1">
      <alignment horizontal="center" vertical="center" wrapText="1"/>
    </xf>
    <xf numFmtId="166" fontId="51" fillId="0" borderId="5" xfId="39" applyNumberFormat="1" applyFont="1" applyFill="1" applyBorder="1" applyAlignment="1">
      <alignment horizontal="right" vertical="center"/>
    </xf>
    <xf numFmtId="168" fontId="59" fillId="2" borderId="6" xfId="39" applyNumberFormat="1" applyFont="1" applyFill="1" applyBorder="1" applyAlignment="1">
      <alignment vertical="center"/>
    </xf>
    <xf numFmtId="1" fontId="50" fillId="0" borderId="6" xfId="41" applyNumberFormat="1" applyFont="1" applyBorder="1" applyAlignment="1">
      <alignment vertical="center"/>
    </xf>
    <xf numFmtId="1" fontId="51" fillId="2" borderId="6" xfId="41" applyNumberFormat="1" applyFont="1" applyFill="1" applyBorder="1" applyAlignment="1">
      <alignment horizontal="left" vertical="center" wrapText="1"/>
    </xf>
    <xf numFmtId="0" fontId="51" fillId="2" borderId="6" xfId="0" applyFont="1" applyFill="1" applyBorder="1" applyAlignment="1">
      <alignment horizontal="left" vertical="center" wrapText="1"/>
    </xf>
    <xf numFmtId="0" fontId="59" fillId="0" borderId="6" xfId="0" applyFont="1" applyBorder="1" applyAlignment="1">
      <alignment horizontal="left" vertical="center" wrapText="1"/>
    </xf>
    <xf numFmtId="0" fontId="50" fillId="0" borderId="7" xfId="12" applyFont="1" applyBorder="1" applyAlignment="1">
      <alignment horizontal="center" vertical="center"/>
    </xf>
    <xf numFmtId="0" fontId="41" fillId="0" borderId="0" xfId="0" applyFont="1" applyAlignment="1">
      <alignment horizontal="left"/>
    </xf>
    <xf numFmtId="0" fontId="24" fillId="0" borderId="0" xfId="0" applyFont="1" applyAlignment="1">
      <alignment horizontal="center" vertical="center"/>
    </xf>
    <xf numFmtId="0" fontId="25" fillId="0" borderId="0" xfId="0" applyFont="1" applyAlignment="1">
      <alignment horizontal="center"/>
    </xf>
    <xf numFmtId="0" fontId="24" fillId="0" borderId="1" xfId="0" applyFont="1" applyBorder="1" applyAlignment="1">
      <alignment horizontal="center" vertical="center" wrapText="1"/>
    </xf>
    <xf numFmtId="166" fontId="24" fillId="0" borderId="2" xfId="1" applyNumberFormat="1" applyFont="1" applyFill="1" applyBorder="1" applyAlignment="1">
      <alignment horizontal="center" vertical="center" wrapText="1"/>
    </xf>
    <xf numFmtId="166" fontId="24" fillId="0" borderId="3" xfId="1" applyNumberFormat="1" applyFont="1" applyFill="1" applyBorder="1" applyAlignment="1">
      <alignment horizontal="center" vertical="center" wrapText="1"/>
    </xf>
    <xf numFmtId="0" fontId="25" fillId="0" borderId="0" xfId="0" applyFont="1" applyAlignment="1">
      <alignment horizontal="center" vertical="center"/>
    </xf>
    <xf numFmtId="0" fontId="41" fillId="0" borderId="0" xfId="11" applyFont="1" applyAlignment="1">
      <alignment horizontal="left" vertical="center" wrapText="1"/>
    </xf>
    <xf numFmtId="0" fontId="33" fillId="0" borderId="0" xfId="11" applyFont="1" applyAlignment="1">
      <alignment horizontal="center"/>
    </xf>
    <xf numFmtId="0" fontId="41" fillId="0" borderId="0" xfId="11" applyFont="1" applyAlignment="1">
      <alignment horizontal="center"/>
    </xf>
    <xf numFmtId="0" fontId="33" fillId="0" borderId="2" xfId="11" applyFont="1" applyBorder="1" applyAlignment="1">
      <alignment horizontal="center" vertical="center"/>
    </xf>
    <xf numFmtId="0" fontId="33" fillId="0" borderId="3" xfId="11" applyFont="1" applyBorder="1" applyAlignment="1">
      <alignment horizontal="center" vertical="center"/>
    </xf>
    <xf numFmtId="0" fontId="33" fillId="0" borderId="2" xfId="11" applyFont="1" applyBorder="1" applyAlignment="1">
      <alignment horizontal="center" vertical="center" wrapText="1"/>
    </xf>
    <xf numFmtId="0" fontId="33" fillId="0" borderId="3" xfId="11" applyFont="1" applyBorder="1" applyAlignment="1">
      <alignment horizontal="center" vertical="center" wrapText="1"/>
    </xf>
    <xf numFmtId="0" fontId="25" fillId="0" borderId="0" xfId="11" applyFont="1" applyAlignment="1">
      <alignment horizontal="center"/>
    </xf>
    <xf numFmtId="166" fontId="24" fillId="0" borderId="1" xfId="1" applyNumberFormat="1" applyFont="1" applyFill="1" applyBorder="1" applyAlignment="1">
      <alignment horizontal="center" vertical="center" wrapText="1"/>
    </xf>
    <xf numFmtId="0" fontId="24" fillId="0" borderId="1" xfId="5" applyFont="1" applyBorder="1" applyAlignment="1">
      <alignment horizontal="center" vertical="center"/>
    </xf>
    <xf numFmtId="0" fontId="24" fillId="0" borderId="1" xfId="5" applyFont="1" applyBorder="1" applyAlignment="1">
      <alignment horizontal="center" vertical="center" wrapText="1"/>
    </xf>
    <xf numFmtId="166" fontId="24" fillId="0" borderId="1" xfId="1" applyNumberFormat="1" applyFont="1" applyBorder="1" applyAlignment="1">
      <alignment horizontal="center" vertical="center" wrapText="1"/>
    </xf>
    <xf numFmtId="166" fontId="24" fillId="0" borderId="1" xfId="1" applyNumberFormat="1" applyFont="1" applyBorder="1" applyAlignment="1">
      <alignment horizontal="center" wrapText="1"/>
    </xf>
    <xf numFmtId="0" fontId="25" fillId="0" borderId="0" xfId="5" applyFont="1" applyAlignment="1">
      <alignment horizontal="center"/>
    </xf>
    <xf numFmtId="0" fontId="24" fillId="0" borderId="0" xfId="5" applyFont="1" applyAlignment="1">
      <alignment horizontal="center"/>
    </xf>
    <xf numFmtId="0" fontId="25" fillId="0" borderId="0" xfId="6" applyFont="1" applyAlignment="1">
      <alignment horizontal="center" vertical="center"/>
    </xf>
    <xf numFmtId="166" fontId="41" fillId="0" borderId="0" xfId="1" applyNumberFormat="1" applyFont="1" applyAlignment="1">
      <alignment horizontal="right"/>
    </xf>
    <xf numFmtId="0" fontId="12" fillId="0" borderId="0" xfId="12" applyFont="1" applyAlignment="1">
      <alignment horizontal="center"/>
    </xf>
    <xf numFmtId="0" fontId="24" fillId="0" borderId="0" xfId="12" applyFont="1" applyAlignment="1">
      <alignment horizontal="center"/>
    </xf>
    <xf numFmtId="0" fontId="15" fillId="0" borderId="0" xfId="12" applyFont="1" applyAlignment="1">
      <alignment horizontal="center"/>
    </xf>
    <xf numFmtId="0" fontId="15" fillId="0" borderId="0" xfId="12" applyFont="1" applyAlignment="1">
      <alignment horizontal="left" wrapText="1"/>
    </xf>
    <xf numFmtId="0" fontId="15" fillId="0" borderId="0" xfId="12" applyFont="1" applyAlignment="1">
      <alignment horizontal="left"/>
    </xf>
    <xf numFmtId="0" fontId="12" fillId="0" borderId="0" xfId="0" applyFont="1" applyAlignment="1">
      <alignment horizontal="center"/>
    </xf>
    <xf numFmtId="172" fontId="50" fillId="0" borderId="1" xfId="0" applyNumberFormat="1" applyFont="1" applyBorder="1" applyAlignment="1">
      <alignment horizontal="center" vertical="center" wrapText="1"/>
    </xf>
    <xf numFmtId="0" fontId="50" fillId="0" borderId="1" xfId="0" applyFont="1" applyBorder="1" applyAlignment="1">
      <alignment horizontal="center" vertical="center" wrapText="1"/>
    </xf>
    <xf numFmtId="0" fontId="50" fillId="0" borderId="1" xfId="0" applyFont="1" applyBorder="1" applyAlignment="1">
      <alignment horizontal="center" vertical="center"/>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15" fillId="0" borderId="0" xfId="0" applyFont="1" applyAlignment="1">
      <alignment horizontal="center" vertical="center" wrapText="1"/>
    </xf>
    <xf numFmtId="166" fontId="25" fillId="0" borderId="0" xfId="0" applyNumberFormat="1" applyFont="1" applyAlignment="1">
      <alignment horizontal="center"/>
    </xf>
    <xf numFmtId="172" fontId="50" fillId="0" borderId="2" xfId="0" applyNumberFormat="1" applyFont="1" applyBorder="1" applyAlignment="1">
      <alignment horizontal="center" vertical="center" wrapText="1"/>
    </xf>
    <xf numFmtId="172" fontId="50" fillId="0" borderId="3" xfId="0" applyNumberFormat="1" applyFont="1" applyBorder="1" applyAlignment="1">
      <alignment horizontal="center" vertical="center" wrapText="1"/>
    </xf>
    <xf numFmtId="172" fontId="50" fillId="0" borderId="8" xfId="0" applyNumberFormat="1" applyFont="1" applyBorder="1" applyAlignment="1">
      <alignment horizontal="center" vertical="center" wrapText="1"/>
    </xf>
    <xf numFmtId="0" fontId="24" fillId="0" borderId="0" xfId="0" applyFont="1" applyAlignment="1">
      <alignment horizontal="center"/>
    </xf>
    <xf numFmtId="172" fontId="24" fillId="0" borderId="1" xfId="0" applyNumberFormat="1" applyFont="1" applyBorder="1" applyAlignment="1">
      <alignment horizontal="center" vertical="center" wrapText="1"/>
    </xf>
    <xf numFmtId="0" fontId="33" fillId="0" borderId="0" xfId="0" applyFont="1" applyAlignment="1">
      <alignment horizontal="center" vertical="center" wrapText="1"/>
    </xf>
    <xf numFmtId="0" fontId="25" fillId="0" borderId="0" xfId="0" applyFont="1" applyAlignment="1">
      <alignment horizontal="center" vertical="center" wrapText="1"/>
    </xf>
    <xf numFmtId="0" fontId="17" fillId="0" borderId="0" xfId="12" applyFont="1" applyAlignment="1">
      <alignment horizontal="left" wrapText="1"/>
    </xf>
    <xf numFmtId="0" fontId="25" fillId="0" borderId="0" xfId="12" applyFont="1" applyAlignment="1">
      <alignment horizontal="center"/>
    </xf>
    <xf numFmtId="0" fontId="24" fillId="0" borderId="1" xfId="12" applyFont="1" applyBorder="1" applyAlignment="1">
      <alignment horizontal="center" vertical="center" wrapText="1"/>
    </xf>
    <xf numFmtId="0" fontId="24" fillId="0" borderId="1" xfId="12" applyFont="1" applyBorder="1" applyAlignment="1">
      <alignment horizontal="center"/>
    </xf>
    <xf numFmtId="0" fontId="0" fillId="0" borderId="0" xfId="0" quotePrefix="1" applyAlignment="1">
      <alignment horizontal="left" wrapText="1"/>
    </xf>
    <xf numFmtId="0" fontId="0" fillId="0" borderId="0" xfId="0" applyAlignment="1">
      <alignment horizontal="left"/>
    </xf>
    <xf numFmtId="0" fontId="45" fillId="0" borderId="18" xfId="12" applyFont="1" applyBorder="1" applyAlignment="1">
      <alignment horizontal="center" vertical="center" wrapText="1"/>
    </xf>
    <xf numFmtId="0" fontId="45" fillId="0" borderId="19" xfId="12" applyFont="1" applyBorder="1" applyAlignment="1">
      <alignment horizontal="center" vertical="center" wrapText="1"/>
    </xf>
    <xf numFmtId="0" fontId="45" fillId="0" borderId="20" xfId="12" applyFont="1" applyBorder="1" applyAlignment="1">
      <alignment horizontal="center" vertical="center" wrapText="1"/>
    </xf>
    <xf numFmtId="0" fontId="45" fillId="0" borderId="15" xfId="12" applyFont="1" applyBorder="1" applyAlignment="1">
      <alignment horizontal="center" vertical="center" wrapText="1"/>
    </xf>
    <xf numFmtId="0" fontId="45" fillId="0" borderId="16" xfId="12" applyFont="1" applyBorder="1" applyAlignment="1">
      <alignment horizontal="center" vertical="center" wrapText="1"/>
    </xf>
    <xf numFmtId="0" fontId="45" fillId="0" borderId="17" xfId="12" applyFont="1" applyBorder="1" applyAlignment="1">
      <alignment horizontal="center" vertical="center" wrapText="1"/>
    </xf>
    <xf numFmtId="0" fontId="45" fillId="0" borderId="21" xfId="12" applyFont="1" applyBorder="1" applyAlignment="1">
      <alignment horizontal="center" vertical="center" wrapText="1"/>
    </xf>
    <xf numFmtId="0" fontId="45" fillId="0" borderId="4" xfId="12" applyFont="1" applyBorder="1" applyAlignment="1">
      <alignment horizontal="center" vertical="center" wrapText="1"/>
    </xf>
    <xf numFmtId="0" fontId="45" fillId="0" borderId="22" xfId="12" applyFont="1" applyBorder="1" applyAlignment="1">
      <alignment horizontal="center" vertical="center" wrapText="1"/>
    </xf>
    <xf numFmtId="0" fontId="45" fillId="0" borderId="23" xfId="12" applyFont="1" applyBorder="1" applyAlignment="1">
      <alignment horizontal="center" vertical="center" wrapText="1"/>
    </xf>
    <xf numFmtId="0" fontId="45" fillId="0" borderId="0" xfId="12" applyFont="1" applyAlignment="1">
      <alignment horizontal="center" vertical="center" wrapText="1"/>
    </xf>
    <xf numFmtId="0" fontId="45" fillId="0" borderId="24" xfId="12" applyFont="1" applyBorder="1" applyAlignment="1">
      <alignment horizontal="center" vertical="center" wrapText="1"/>
    </xf>
    <xf numFmtId="0" fontId="45" fillId="0" borderId="1" xfId="12" applyFont="1" applyBorder="1" applyAlignment="1">
      <alignment horizontal="center" vertical="center" wrapText="1"/>
    </xf>
    <xf numFmtId="0" fontId="51" fillId="0" borderId="1" xfId="12" applyFont="1" applyBorder="1" applyAlignment="1">
      <alignment horizontal="center" vertical="center" wrapText="1"/>
    </xf>
    <xf numFmtId="0" fontId="51" fillId="0" borderId="15" xfId="12" applyFont="1" applyBorder="1" applyAlignment="1">
      <alignment horizontal="center" vertical="center" wrapText="1"/>
    </xf>
    <xf numFmtId="0" fontId="51" fillId="0" borderId="16" xfId="12" applyFont="1" applyBorder="1" applyAlignment="1">
      <alignment horizontal="center" vertical="center" wrapText="1"/>
    </xf>
    <xf numFmtId="0" fontId="51" fillId="0" borderId="17" xfId="12" applyFont="1" applyBorder="1" applyAlignment="1">
      <alignment horizontal="center" vertical="center" wrapText="1"/>
    </xf>
    <xf numFmtId="0" fontId="15" fillId="0" borderId="0" xfId="12" applyFont="1" applyAlignment="1">
      <alignment horizontal="center" wrapText="1"/>
    </xf>
    <xf numFmtId="166" fontId="13" fillId="0" borderId="1" xfId="1" applyNumberFormat="1" applyFont="1" applyBorder="1"/>
    <xf numFmtId="0" fontId="24" fillId="0" borderId="1" xfId="12" applyFont="1" applyBorder="1" applyAlignment="1">
      <alignment horizontal="center" vertical="center"/>
    </xf>
    <xf numFmtId="0" fontId="25" fillId="0" borderId="0" xfId="12" applyFont="1" applyAlignment="1">
      <alignment horizontal="right"/>
    </xf>
    <xf numFmtId="0" fontId="12" fillId="0" borderId="1" xfId="12" applyFont="1" applyBorder="1" applyAlignment="1">
      <alignment horizontal="center" vertical="center" wrapText="1"/>
    </xf>
    <xf numFmtId="0" fontId="15" fillId="0" borderId="1" xfId="12" applyFont="1" applyBorder="1" applyAlignment="1">
      <alignment horizontal="center"/>
    </xf>
    <xf numFmtId="0" fontId="14" fillId="0" borderId="1" xfId="12" applyFont="1" applyBorder="1" applyAlignment="1">
      <alignment horizontal="center" vertical="center" wrapText="1"/>
    </xf>
    <xf numFmtId="0" fontId="15" fillId="0" borderId="0" xfId="12" applyFont="1" applyAlignment="1">
      <alignment horizontal="right"/>
    </xf>
    <xf numFmtId="0" fontId="57" fillId="0" borderId="0" xfId="12" applyFont="1" applyAlignment="1">
      <alignment horizontal="center"/>
    </xf>
    <xf numFmtId="3" fontId="51" fillId="0" borderId="2" xfId="41" applyNumberFormat="1" applyFont="1" applyBorder="1" applyAlignment="1">
      <alignment horizontal="center" vertical="center" wrapText="1"/>
    </xf>
    <xf numFmtId="3" fontId="51" fillId="0" borderId="3" xfId="41" applyNumberFormat="1" applyFont="1" applyBorder="1" applyAlignment="1">
      <alignment horizontal="center" vertical="center" wrapText="1"/>
    </xf>
    <xf numFmtId="3" fontId="51" fillId="0" borderId="15" xfId="41" applyNumberFormat="1" applyFont="1" applyBorder="1" applyAlignment="1">
      <alignment horizontal="center" vertical="center" wrapText="1"/>
    </xf>
    <xf numFmtId="3" fontId="51" fillId="0" borderId="16" xfId="41" applyNumberFormat="1" applyFont="1" applyBorder="1" applyAlignment="1">
      <alignment horizontal="center" vertical="center" wrapText="1"/>
    </xf>
    <xf numFmtId="3" fontId="51" fillId="0" borderId="17" xfId="41" applyNumberFormat="1" applyFont="1" applyBorder="1" applyAlignment="1">
      <alignment horizontal="center" vertical="center" wrapText="1"/>
    </xf>
    <xf numFmtId="0" fontId="51" fillId="0" borderId="0" xfId="0" applyFont="1" applyAlignment="1">
      <alignment horizontal="center" vertical="center"/>
    </xf>
    <xf numFmtId="3" fontId="51" fillId="0" borderId="18" xfId="41" applyNumberFormat="1" applyFont="1" applyBorder="1" applyAlignment="1">
      <alignment horizontal="center" vertical="center" wrapText="1"/>
    </xf>
    <xf numFmtId="3" fontId="51" fillId="0" borderId="19" xfId="41" applyNumberFormat="1" applyFont="1" applyBorder="1" applyAlignment="1">
      <alignment horizontal="center" vertical="center" wrapText="1"/>
    </xf>
    <xf numFmtId="3" fontId="51" fillId="0" borderId="20" xfId="41" applyNumberFormat="1" applyFont="1" applyBorder="1" applyAlignment="1">
      <alignment horizontal="center" vertical="center" wrapText="1"/>
    </xf>
    <xf numFmtId="3" fontId="51" fillId="0" borderId="21" xfId="41" applyNumberFormat="1" applyFont="1" applyBorder="1" applyAlignment="1">
      <alignment horizontal="center" vertical="center" wrapText="1"/>
    </xf>
    <xf numFmtId="3" fontId="51" fillId="0" borderId="4" xfId="41" applyNumberFormat="1" applyFont="1" applyBorder="1" applyAlignment="1">
      <alignment horizontal="center" vertical="center" wrapText="1"/>
    </xf>
    <xf numFmtId="3" fontId="51" fillId="0" borderId="22" xfId="41" applyNumberFormat="1" applyFont="1" applyBorder="1" applyAlignment="1">
      <alignment horizontal="center" vertical="center" wrapText="1"/>
    </xf>
    <xf numFmtId="3" fontId="51" fillId="0" borderId="1" xfId="41" applyNumberFormat="1" applyFont="1" applyBorder="1" applyAlignment="1">
      <alignment horizontal="center" vertical="center" wrapText="1"/>
    </xf>
    <xf numFmtId="3" fontId="51" fillId="0" borderId="8" xfId="41" applyNumberFormat="1" applyFont="1" applyBorder="1" applyAlignment="1">
      <alignment horizontal="center" vertical="center" wrapText="1"/>
    </xf>
    <xf numFmtId="1" fontId="12" fillId="0" borderId="0" xfId="41" applyNumberFormat="1" applyFont="1" applyAlignment="1">
      <alignment horizontal="center" vertical="center" wrapText="1"/>
    </xf>
    <xf numFmtId="1" fontId="15" fillId="0" borderId="0" xfId="41" applyNumberFormat="1" applyFont="1" applyAlignment="1">
      <alignment horizontal="center" vertical="center" wrapText="1"/>
    </xf>
    <xf numFmtId="49" fontId="51" fillId="0" borderId="1" xfId="41" applyNumberFormat="1" applyFont="1" applyBorder="1" applyAlignment="1">
      <alignment horizontal="center" vertical="center" wrapText="1"/>
    </xf>
    <xf numFmtId="49" fontId="51" fillId="0" borderId="2" xfId="41" applyNumberFormat="1" applyFont="1" applyBorder="1" applyAlignment="1">
      <alignment horizontal="center" vertical="center" wrapText="1"/>
    </xf>
    <xf numFmtId="0" fontId="15" fillId="0" borderId="0" xfId="12" applyFont="1" applyAlignment="1">
      <alignment wrapText="1"/>
    </xf>
  </cellXfs>
  <cellStyles count="58">
    <cellStyle name="Comma" xfId="1" builtinId="3"/>
    <cellStyle name="Comma [0] 2" xfId="17" xr:uid="{00000000-0005-0000-0000-000001000000}"/>
    <cellStyle name="Comma [0] 5" xfId="20" xr:uid="{00000000-0005-0000-0000-000002000000}"/>
    <cellStyle name="Comma [0] 5 3" xfId="19" xr:uid="{00000000-0005-0000-0000-000003000000}"/>
    <cellStyle name="Comma 10 10" xfId="31" xr:uid="{00000000-0005-0000-0000-000004000000}"/>
    <cellStyle name="Comma 10 10 2" xfId="42" xr:uid="{1CD94620-CA18-42E0-80D8-344E48EE07E8}"/>
    <cellStyle name="Comma 10 10 2 5" xfId="54" xr:uid="{8AB8861F-6853-41E4-B6F7-F2A627A20BF9}"/>
    <cellStyle name="Comma 12" xfId="7" xr:uid="{00000000-0005-0000-0000-000005000000}"/>
    <cellStyle name="Comma 15 2" xfId="53" xr:uid="{12A85565-6F55-4EEB-A3C9-CF99A267E975}"/>
    <cellStyle name="Comma 15 2 2" xfId="46" xr:uid="{3A49CBA4-1A6F-4F24-9B74-D92A2101A491}"/>
    <cellStyle name="Comma 15 2 3" xfId="44" xr:uid="{C13A5354-8142-46C6-AC36-AAE7F5727AAE}"/>
    <cellStyle name="Comma 2" xfId="18" xr:uid="{00000000-0005-0000-0000-000006000000}"/>
    <cellStyle name="Comma 2 4 3" xfId="48" xr:uid="{F5CE22FE-341B-4BC5-8195-70DCF7F3BCE6}"/>
    <cellStyle name="Comma 2 5" xfId="8" xr:uid="{00000000-0005-0000-0000-000007000000}"/>
    <cellStyle name="Comma 3" xfId="25" xr:uid="{00000000-0005-0000-0000-000008000000}"/>
    <cellStyle name="Comma 3 2" xfId="10" xr:uid="{00000000-0005-0000-0000-000009000000}"/>
    <cellStyle name="Comma 4" xfId="29" xr:uid="{00000000-0005-0000-0000-00000A000000}"/>
    <cellStyle name="Comma 4 2" xfId="32" xr:uid="{00000000-0005-0000-0000-00000B000000}"/>
    <cellStyle name="Comma 4 3" xfId="36" xr:uid="{54ADAEA2-239F-47DE-A2B6-6951304C1DB1}"/>
    <cellStyle name="Comma 4 4" xfId="37" xr:uid="{71DB015E-F78A-4D00-9D9D-98D5842C9F75}"/>
    <cellStyle name="Comma 5" xfId="35" xr:uid="{00000000-0005-0000-0000-00000C000000}"/>
    <cellStyle name="Comma 5 3" xfId="3" xr:uid="{00000000-0005-0000-0000-00000D000000}"/>
    <cellStyle name="Comma 6" xfId="39" xr:uid="{C25C23A8-EA91-48EA-A9A4-B0D8E378021A}"/>
    <cellStyle name="Comma 64" xfId="21" xr:uid="{00000000-0005-0000-0000-00000E000000}"/>
    <cellStyle name="Hyperlink 2 2" xfId="52" xr:uid="{112975F8-D2B1-45AA-A1B1-B4809F79A12A}"/>
    <cellStyle name="Hyperlink 3" xfId="51" xr:uid="{52A8B434-1F23-4E49-BEA4-B8BA21895A7F}"/>
    <cellStyle name="Normal" xfId="0" builtinId="0"/>
    <cellStyle name="Normal 11 3" xfId="16" xr:uid="{00000000-0005-0000-0000-000010000000}"/>
    <cellStyle name="Normal 12" xfId="34" xr:uid="{00000000-0005-0000-0000-000011000000}"/>
    <cellStyle name="Normal 15 3" xfId="2" xr:uid="{00000000-0005-0000-0000-000012000000}"/>
    <cellStyle name="Normal 153 2 2 2 2" xfId="26" xr:uid="{00000000-0005-0000-0000-000013000000}"/>
    <cellStyle name="Normal 153 9" xfId="23" xr:uid="{00000000-0005-0000-0000-000014000000}"/>
    <cellStyle name="Normal 19 8" xfId="24" xr:uid="{00000000-0005-0000-0000-000015000000}"/>
    <cellStyle name="Normal 2" xfId="11" xr:uid="{00000000-0005-0000-0000-000016000000}"/>
    <cellStyle name="Normal 2 2" xfId="12" xr:uid="{00000000-0005-0000-0000-000017000000}"/>
    <cellStyle name="Normal 2 2 3" xfId="9" xr:uid="{00000000-0005-0000-0000-000018000000}"/>
    <cellStyle name="Normal 2 3 3" xfId="4" xr:uid="{00000000-0005-0000-0000-000019000000}"/>
    <cellStyle name="Normal 3" xfId="5" xr:uid="{00000000-0005-0000-0000-00001A000000}"/>
    <cellStyle name="Normal 3 4" xfId="13" xr:uid="{00000000-0005-0000-0000-00001B000000}"/>
    <cellStyle name="Normal 4" xfId="14" xr:uid="{00000000-0005-0000-0000-00001C000000}"/>
    <cellStyle name="Normal 5" xfId="15" xr:uid="{00000000-0005-0000-0000-00001D000000}"/>
    <cellStyle name="Normal 55 5" xfId="47" xr:uid="{7CE54CA7-FBA2-47F6-88DD-0CD73B4F4BB5}"/>
    <cellStyle name="Normal 6" xfId="22" xr:uid="{00000000-0005-0000-0000-00001E000000}"/>
    <cellStyle name="Normal 65" xfId="43" xr:uid="{72F4A128-BB15-4F1C-B4C5-AC6A421DC666}"/>
    <cellStyle name="Normal 67" xfId="56" xr:uid="{245D57D7-F700-4893-A41B-40AE10184192}"/>
    <cellStyle name="Normal 68" xfId="55" xr:uid="{D4C56A15-8015-42A7-B839-FDDCF0E5810B}"/>
    <cellStyle name="Normal 7" xfId="27" xr:uid="{00000000-0005-0000-0000-00001F000000}"/>
    <cellStyle name="Normal 8" xfId="30" xr:uid="{00000000-0005-0000-0000-000020000000}"/>
    <cellStyle name="Normal 8 2" xfId="33" xr:uid="{00000000-0005-0000-0000-000021000000}"/>
    <cellStyle name="Normal 81" xfId="45" xr:uid="{555B1061-C9B4-4E24-84CB-E0A55E801C6B}"/>
    <cellStyle name="Normal 83" xfId="50" xr:uid="{34783E4D-744C-4236-AC41-7245FDE59342}"/>
    <cellStyle name="Normal 9" xfId="38" xr:uid="{093E7A1E-5549-493B-9979-36175D2EBAA1}"/>
    <cellStyle name="Normal_Bieu KH 2012- Dak Lak (T9)- lan 4" xfId="57" xr:uid="{9DC174E5-9B0B-4ED6-B600-D2C5BBCAD4A0}"/>
    <cellStyle name="Normal_Bieu mau (CV )" xfId="41" xr:uid="{EEB0755C-B424-44B4-A010-82D4FCFF2C3F}"/>
    <cellStyle name="Normal_Chi NSTW NSDP 2002 - PL" xfId="40" xr:uid="{D9C3946F-777A-4A47-A1D9-A1657435C264}"/>
    <cellStyle name="Normal_Sheet1" xfId="6" xr:uid="{00000000-0005-0000-0000-000025000000}"/>
    <cellStyle name="Normal_Theo doi" xfId="49" xr:uid="{AC84ABAD-3D5F-4E0E-BF34-C0DC555F85A4}"/>
    <cellStyle name="Percent 2" xfId="28" xr:uid="{00000000-0005-0000-0000-000029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4"/>
      </font>
    </dxf>
    <dxf>
      <font>
        <color theme="4"/>
      </font>
    </dxf>
    <dxf>
      <font>
        <color theme="4"/>
      </font>
    </dxf>
    <dxf>
      <font>
        <color theme="4"/>
      </font>
    </dxf>
    <dxf>
      <font>
        <color theme="4"/>
      </font>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T&#192;I%20LI&#7878;U%20TRI&#7870;T%20ANH/N&#258;M%202024/KE%20HOACH%20NAM%202025/KE%20HOACH%202025%20TIEP%20THU%20Y%20KIEN%20THANH%20VIEN%20UBND%20TINH/DU%20THAO%20NGHI%20QUYET%20KH%202025/PL%20III-%20TTr%20171%20(185)%20KH%20&#272;TC%2021-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1a82d23d6747ddf0/KHDT/Dau%20tu%20cong/Ke%20hoach%202026/Du%20toan%20NS/02.%20Cong%20khai%20du%20toan/Cong%20khaiBieu%2038-39-44-45%20CKNS%20(Trinh%20H&#272;ND)_KGVX.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T&#192;I%20LI&#7878;U%20TRI&#7870;T%20ANH/N&#258;M%202024/KE%20HOACH%20NAM%202025/KE%20HOACH%202025%20TIEP%20THU%20Y%20KIEN%20THANH%20VIEN%20UBND%20TINH/DU%20THAO%20NGHI%20QUYET%20KH%202025/Pl%20V-%20TTr%20171(185)%20KH%20&#272;TC%2021-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T&#192;I%20LI&#7878;U%20TRI&#7870;T%20ANH/N&#258;M%202024/KE%20HOACH%20NAM%202025/KE%20HOACH%202025%20TIEP%20THU%20Y%20KIEN%20THANH%20VIEN%20UBND%20TINH/DU%20THAO%20NGHI%20QUYET%20KH%202025/Pl%20IV-%20TTr%20171(185)%20KH%20&#272;TC%2021-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êu 3-PA phan bổ"/>
    </sheetNames>
    <sheetDataSet>
      <sheetData sheetId="0">
        <row r="9">
          <cell r="F9">
            <v>3895950.432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8CK"/>
      <sheetName val="39CK"/>
      <sheetName val="44CK"/>
      <sheetName val="45CK"/>
    </sheetNames>
    <sheetDataSet>
      <sheetData sheetId="0"/>
      <sheetData sheetId="1"/>
      <sheetData sheetId="2">
        <row r="8">
          <cell r="D8">
            <v>650997</v>
          </cell>
          <cell r="E8">
            <v>271985</v>
          </cell>
        </row>
      </sheetData>
      <sheetData sheetId="3">
        <row r="33">
          <cell r="S33">
            <v>2000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5-KCM"/>
    </sheetNames>
    <sheetDataSet>
      <sheetData sheetId="0">
        <row r="10">
          <cell r="AP10">
            <v>255904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4-HTCT"/>
    </sheetNames>
    <sheetDataSet>
      <sheetData sheetId="0">
        <row r="11">
          <cell r="BH11">
            <v>1072670.432</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6"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4110-2019.pdf" TargetMode="External"/><Relationship Id="rId21"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20-2024-NQ%2020.%20PD%20ch&#7911;%20tr&#432;&#417;ng%20&#272;TDA%20m&#7903;%20r&#7897;ng%20c&#417;%20s&#7903;%20CA%20Ph&#250;%20Th&#7841;nh.pdf" TargetMode="External"/><Relationship Id="rId42"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32-2022.pdf" TargetMode="External"/><Relationship Id="rId47"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06-2017.pdf" TargetMode="External"/><Relationship Id="rId63"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3592-2018-Q&#272;%20duy&#7879;t%20ch&#7911;%20tr&#432;&#417;ng%20&#273;&#7847;u%20t&#432;.pdf" TargetMode="External"/><Relationship Id="rId68"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63-2022-NQ.pdf" TargetMode="External"/><Relationship Id="rId16" Type="http://schemas.openxmlformats.org/officeDocument/2006/relationships/hyperlink" Target="../../../../../../Admin/AppData/Local/Admin/AppData/Local/Temp/AppData/Local/Temp/AppData/Local/DELL/AppData/Local/Temp/Zalo%20Temp/AppData/Local/Temp/Zalo%20Temp/AppData/Local/Temp/Zalo%20Temp/AppData/Local/Temp/Zalo%20Temp/AppData/Local/Temp/Zalo%20Temp/TempDownloads/THEO%20DOI%20KH&#272;TCTH%202021-2025/CHU%20TRUONG%20DAU%20TU/34-2024-NQ%2034.%20PD%20ch&#7911;%20tr&#432;&#417;ng%20XD%20h&#7897;c%20m&#7897;%20(ph&#237;a%20&#272;&#244;ng%20An%20Nhi%20Vi&#234;n),%20HK.pdf" TargetMode="External"/><Relationship Id="rId11"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2611-2016%20duyet%20de%20xuat%20CTDT.pdf" TargetMode="External"/><Relationship Id="rId32"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42-2021.pdf" TargetMode="External"/><Relationship Id="rId37"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889-2017.pdf" TargetMode="External"/><Relationship Id="rId53"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4-2018.pdf" TargetMode="External"/><Relationship Id="rId58"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4318-2017-QD%20DUY&#7878;T%20BC&#272;XCT.pdf" TargetMode="External"/><Relationship Id="rId74"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09-2017.pdf" TargetMode="External"/><Relationship Id="rId79"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25-2023-25_230404114905_202304041149246523453_202304041151259269583.pdf" TargetMode="External"/><Relationship Id="rId5"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23-2023-23_230404114413_202304041144223550143_202304041144484538602.pdf" TargetMode="External"/><Relationship Id="rId61"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3652-2018-QD%20duy&#7879;t%20ch&#7911;%20tr&#432;&#417;ng%20&#273;&#7847;u%20t&#432;.pdf" TargetMode="External"/><Relationship Id="rId19"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22-2024-NQ%2022.%20PD%20ch&#7911;%20tr&#432;&#417;ng%20Tr&#7909;%20s&#7903;%20CA%20P.%20Ph&#250;%20L&#226;m.pdf" TargetMode="External"/><Relationship Id="rId14"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76-2021.pdf" TargetMode="External"/><Relationship Id="rId22" Type="http://schemas.openxmlformats.org/officeDocument/2006/relationships/hyperlink" Target="../../../../../../Admin/AppData/Local/Admin/AppData/Local/Temp/AppData/Local/Temp/AppData/Local/DELL/AppData/Local/Temp/Zalo%20Temp/AppData/Local/Temp/Zalo%20Temp/AppData/Local/Temp/Zalo%20Temp/AppData/Local/Temp/Zalo%20Temp/TempDownloads/THEO%20DOI%20KH&#272;TCTH%202021-2025/CHU%20TRUONG%20DAU%20TU/28-2021.pdf" TargetMode="External"/><Relationship Id="rId27"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09-2018-QD%20chu%20truong%20dau%20tu.pdf" TargetMode="External"/><Relationship Id="rId30"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31-2021.pdf" TargetMode="External"/><Relationship Id="rId35"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5464-2016-Q&#272;%205464-2016-%20Duyet%20CT&#272;T.pdf" TargetMode="External"/><Relationship Id="rId43"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413-2013-TB%20413%20Lap%20thu%20tuc%20dau%20tu.pdf" TargetMode="External"/><Relationship Id="rId48"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4329-2017-QD%204329%20Duyet%20bao%20cao%20de%20xuat%20CT&#272;T.pdf" TargetMode="External"/><Relationship Id="rId56"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5-2021.L&#242;%20Voi%201.pdf" TargetMode="External"/><Relationship Id="rId64"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3-2019-NQ%20C&#244;ng%20vi&#234;n%20ph&#237;a%20T&#226;y%20TT%20Truy&#7873;n%20h&#236;nh.pdf" TargetMode="External"/><Relationship Id="rId69"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66-2022-NQ%2066_&#272;T%20tuy&#7871;n%20&#7889;ng%20c&#7845;p%20n&#432;&#7899;c%20sinh%20ho&#7841;t%20H.%20Ki&#7871;n.pdf" TargetMode="External"/><Relationship Id="rId77"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74-2021.pdf" TargetMode="External"/><Relationship Id="rId8"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Q&#272;%203939-2019%20-%20PH&#202;%20DUY&#7878;T%20CH&#7910;%20TR&#431;&#416;NG%20&#272;&#7846;U%20T&#431;.pdf" TargetMode="External"/><Relationship Id="rId51"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5462-2016-QD%205462%20phe%20duyet%20de%20xuat%20CTDT.pdf" TargetMode="External"/><Relationship Id="rId72"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05-2017-QD%20Chu%20truong%20dau%20tu.pdf" TargetMode="External"/><Relationship Id="rId80"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NQ%2040-2021%20-%20ch&#7911;%20tr&#432;&#417;ng%20&#273;&#7847;u%20t&#432;%20v&#7881;a%20h&#232;%20Nguy&#7877;n%20Th&#7883;%20&#272;&#7883;nh,%20V&#245;%20Th&#7883;%20S&#225;u,%20Nguy&#7877;n%20T&#7845;t%20Th&#224;nh.pdf" TargetMode="External"/><Relationship Id="rId3"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122-2022-NQ%20122%20C&#226;y%20xanh.pdf" TargetMode="External"/><Relationship Id="rId12"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NQ%2013-2021-Tr&#432;&#7901;ng%20THCS%20&#272;inh%20Ti&#234;n%20Ho&#224;ng.pdf" TargetMode="External"/><Relationship Id="rId17" Type="http://schemas.openxmlformats.org/officeDocument/2006/relationships/hyperlink" Target="../../../../../../Admin/AppData/Local/Admin/AppData/Local/Temp/AppData/Local/Temp/AppData/Local/DELL/AppData/Local/Temp/Zalo%20Temp/AppData/Local/Temp/Zalo%20Temp/AppData/Local/Temp/Zalo%20Temp/AppData/Local/Temp/Zalo%20Temp/TempDownloads/THEO%20DOI%20KH&#272;TCTH%202021-2025/CHU%20TRUONG%20DAU%20TU/33-2024-NQ%2033.%20PD%20ch&#7911;%20tr&#432;&#417;ng%20DA%20SC%20h&#7879;%20th&#7889;ng%20&#273;i&#7879;n%20h&#7841;%20th&#7871;%20ng&#7847;m%20v&#224;%20di%20d&#7901;i%20tr&#7909;y%20&#273;&#232;n%20pha%20t&#7841;i%20&#273;&#7843;o%20giao%20th&#244;ng%20NHT-L&#234;%20Du&#7849;n.pdf" TargetMode="External"/><Relationship Id="rId25"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30-2023-30_230404115844_202304041158563153493_202304041200532999548%20(1).pdf" TargetMode="External"/><Relationship Id="rId33"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33-2022-NQ.pdf" TargetMode="External"/><Relationship Id="rId38" Type="http://schemas.openxmlformats.org/officeDocument/2006/relationships/hyperlink" Target="../../../../../../1A82D23D6747DDF0/KHDT/Dau%20tu%20cong/Admin/AppData/Local/Temp/AppData/Local/Temp/AppData/Local/DELL/AppData/Local/Temp/Zalo%20Temp/AppData/Local/Temp/Zalo%20Temp/AppData/Local/Temp/Zalo%20Temp/AppData/Roaming/Microsoft/Excel/THEO%20DOI%20KH&#272;TCTH%202021-2025/CHU%20TRUONG%20DAU%20TU/04-2018.pdf" TargetMode="External"/><Relationship Id="rId46"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4343-2017-QD%204343%20Duyet%20bao%20cao%20de%20xuat%20CTDT.pdf" TargetMode="External"/><Relationship Id="rId59"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3593-2018-CHU%20TRUONG%20DU%20TU.pdf" TargetMode="External"/><Relationship Id="rId67"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31-2022-NQ%20131%20M&#7841;c%20Th&#7883;%20B&#7917;u%20CX%20CS.pdf" TargetMode="External"/><Relationship Id="rId20"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2888-2025-2888.pdf" TargetMode="External"/><Relationship Id="rId41"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4-2019-Ch&#7911;%20tr&#432;&#417;ng%20&#273;&#7847;u%20t&#432;.pdf" TargetMode="External"/><Relationship Id="rId54"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2-2018-Ch&#7911;%20truong%20&#273;&#7847;u%20t&#432;%20b&#7855;c%20T&#249;a%20Ng&#7847;m.pdf" TargetMode="External"/><Relationship Id="rId62"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3591-2018-Q&#272;%20duy&#7879;t%20BC&#272;X%20Ch&#7911;%20tr&#432;&#417;ng%20&#273;&#7847;u%20t&#432;.pdf" TargetMode="External"/><Relationship Id="rId70"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Q&#272;%2010%20PHE%20DUYET%20CHU%20TRUONG%20DAU%20TU%20CUA%20H&#272;ND.PDF" TargetMode="External"/><Relationship Id="rId75"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1-2017-QD%2011%20phe%20duyet%20chu%20truong%20dau%20tu.pdf" TargetMode="External"/><Relationship Id="rId1"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20-2022-NQ.pdf" TargetMode="External"/><Relationship Id="rId6"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28-2023-28_230404115504_202304041155156061617_202304041155353089963.pdf" TargetMode="External"/><Relationship Id="rId15" Type="http://schemas.openxmlformats.org/officeDocument/2006/relationships/hyperlink" Target="../../../../../../Admin/AppData/Local/Admin/AppData/Local/Temp/AppData/Local/Temp/AppData/Local/DELL/AppData/Local/Temp/Zalo%20Temp/AppData/Local/Temp/Zalo%20Temp/AppData/Local/Temp/Zalo%20Temp/AppData/Local/Temp/Zalo%20Temp/AppData/Local/Temp/Zalo%20Temp/TempDownloads/THEO%20DOI%20KH&#272;TCTH%202021-2025/CHU%20TRUONG%20DAU%20TU/92-2023-NQ%2092-%20SC%20Bia%20chi&#7871;n%20c&#244;ng%20N&#250;i%20Th&#417;m.pdf" TargetMode="External"/><Relationship Id="rId23"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03-2023-NQ%20Ph&#234;%20duy&#7879;t%20ch&#7911;%20tr&#432;&#417;ng%20&#272;T%20tuy&#7871;n%20&#273;&#432;&#7901;ng%20b&#234;%20t&#244;ng%20n&#244;ng%20th&#244;n%20v&#224;%20h&#7867;m%20ph&#7889;.pdf" TargetMode="External"/><Relationship Id="rId28"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29-2021.pdf" TargetMode="External"/><Relationship Id="rId36"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888-2017.pdf" TargetMode="External"/><Relationship Id="rId49"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5463-2016-QD%205463%20phe%20duyet%20de%20xuat%20CTDT.pdf" TargetMode="External"/><Relationship Id="rId57"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39-2021-Kh&#233;p%20k&#237;n%20KDC%20ph&#237;a%20&#273;&#244;ng%20Tr&#7847;n%20Suy&#7873;n.pdf" TargetMode="External"/><Relationship Id="rId10"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2242-2017-phe%20duyet%20de%20xuat%20CTDT.pdf" TargetMode="External"/><Relationship Id="rId31"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161-2022-NQ.pdf" TargetMode="External"/><Relationship Id="rId44"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30-2013-TB%20cho%20phep%20lap%20thu%20tuc%20dau%20tu.pdf" TargetMode="External"/><Relationship Id="rId52"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4330-2017.pdf" TargetMode="External"/><Relationship Id="rId60"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30-2022-NQ.pdf" TargetMode="External"/><Relationship Id="rId65"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0-2019-%20NGHI%20QUYET%20CHU%20TRUONG%20DAU%20TU.pdf" TargetMode="External"/><Relationship Id="rId73"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07-2017-QD%2007HDND%20Duyet%20chu%20truong%20dau%20tu.pdf" TargetMode="External"/><Relationship Id="rId78"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24-2023-24_230404114637_202304041146517252767_202304041147307409452.pdf" TargetMode="External"/><Relationship Id="rId81" Type="http://schemas.openxmlformats.org/officeDocument/2006/relationships/printerSettings" Target="../printerSettings/printerSettings13.bin"/><Relationship Id="rId4"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22-2023-22_230404114214_202304041142242160068_202304041142557748622.pdf" TargetMode="External"/><Relationship Id="rId9"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711-2008-TB%20711%20chu%20truong%20DT.pdf" TargetMode="External"/><Relationship Id="rId13"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129-2022-NQ%20129%20B&#7855;c%20L&#253;%20Th&#225;i%20T&#7893;%20CN,%20CX.pdf" TargetMode="External"/><Relationship Id="rId18"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23-2024-NQ%2023.%20PD%20Ch&#7911;%20tr&#432;&#417;ng%20Tr&#7909;%20s&#7903;%20CA%20P8.pdf" TargetMode="External"/><Relationship Id="rId39" Type="http://schemas.openxmlformats.org/officeDocument/2006/relationships/hyperlink" Target="../../../../../../1A82D23D6747DDF0/KHDT/Dau%20tu%20cong/Admin/AppData/Local/Temp/AppData/Local/Temp/AppData/Local/DELL/AppData/Local/Temp/Zalo%20Temp/AppData/Local/Temp/Zalo%20Temp/AppData/Local/Temp/Zalo%20Temp/AppData/Roaming/Microsoft/Excel/THEO%20DOI%20KH&#272;TCTH%202021-2025/CHU%20TRUONG%20DAU%20TU/3901-2019-QD%20Chu%20truong%20dau%20tu.pdf" TargetMode="External"/><Relationship Id="rId34" Type="http://schemas.openxmlformats.org/officeDocument/2006/relationships/hyperlink" Target="../../../../../../1A82D23D6747DDF0/KHDT/Dau%20tu%20cong/Admin/AppData/Local/Temp/AppData/Local/Temp/AppData/Local/DELL/AppData/Local/Temp/Zalo%20Temp/AppData/Local/Temp/Zalo%20Temp/AppData/Local/Temp/Zalo%20Temp/AppData/Local/Temp/Zalo%20Temp/TempDownloads/THEO%20DOI%20KH&#272;TCTH%202021-2025/CHU%20TRUONG%20DAU%20TU/32-2024-NQ%2032.%20PD%20ch&#7911;%20tr&#432;&#417;ng%20&#272;T%20h&#7879;%20th&#7889;ng%20thu%20gom%20n&#432;&#7899;c%20th&#7843;i%20&#273;&#432;&#7901;ng%20&#272;BP%20(N.%20Tr&#227;i%20-%20HBT)%20v&#224;%20RBH%20(L.L&#7907;i-N.%20Hu&#7879;).pdf" TargetMode="External"/><Relationship Id="rId50"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4308-2016-QD%204308UB%20Duyet%20de%20xuat%20CTDT.pdf" TargetMode="External"/><Relationship Id="rId55"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06-2020.pdf" TargetMode="External"/><Relationship Id="rId76"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NQ%2009-2021%20-%20c&#7893;ng%20t&#432;&#7901;ng%20r&#224;o,%20&#273;i&#7879;n%20trang%20tr&#237;%20v&#224;%20c&#226;y%20xanh%20(1).pdf" TargetMode="External"/><Relationship Id="rId7"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NQ%2014-2021%20H&#7897;i%20tr&#432;&#7901;ng%20UBND%20P.P.Th&#7841;nh.pdf" TargetMode="External"/><Relationship Id="rId71"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04-2017-QD%20chu%20truong%20dau%20tu.pdf" TargetMode="External"/><Relationship Id="rId2"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139-2022-NQ%20139%20Granite%20Tr&#7847;n%20Ph&#250;.pdf" TargetMode="External"/><Relationship Id="rId29"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37-2021-NQ%2037.pdf" TargetMode="External"/><Relationship Id="rId24" Type="http://schemas.openxmlformats.org/officeDocument/2006/relationships/hyperlink" Target="../../../../../../Admin/AppData/Local/Admin/AppData/Local/Temp/AppData/Local/Temp/AppData/Local/DELL/AppData/Local/Temp/Zalo%20Temp/AppData/Local/Temp/Zalo%20Temp/AppData/Local/Temp/Zalo%20Temp/TempDownloads/THEO%20DOI%20KH&#272;TCTH%202021-2025/CHU%20TRUONG%20DAU%20TU/136-2022-NQ%20136%20C&#225;c%20&#273;&#7843;o%20giao%20th&#244;ng.pdf" TargetMode="External"/><Relationship Id="rId40"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6-2019.pdf" TargetMode="External"/><Relationship Id="rId45"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155-2012-TB%20cho%20phep%20trien%20khai%20dot%202%20(lan%202).pdf" TargetMode="External"/><Relationship Id="rId66" Type="http://schemas.openxmlformats.org/officeDocument/2006/relationships/hyperlink" Target="../../../../../../1A82D23D6747DDF0/KHDT/Dau%20tu%20cong/Admin/AppData/Local/Temp/AppData/Local/Temp/AppData/Local/DELL/AppData/Local/Temp/Zalo%20Temp/AppData/Local/Temp/Zalo%20Temp/AppData/Local/Temp/Zalo%20Temp/TempDownloads/THEO%20DOI%20KH&#272;TCTH%202021-2025/CHU%20TRUONG%20DAU%20TU/NQ%2037-2021-c&#7845;p%20n&#432;&#7899;c%20tr&#7891;ng%20c&#226;y%20xanh%20P.%20&#272;&#244;ng.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G42"/>
  <sheetViews>
    <sheetView zoomScale="71" zoomScaleNormal="71" workbookViewId="0">
      <selection activeCell="E17" sqref="E17"/>
    </sheetView>
  </sheetViews>
  <sheetFormatPr defaultRowHeight="18.75"/>
  <cols>
    <col min="1" max="1" width="6.42578125" style="62" customWidth="1"/>
    <col min="2" max="2" width="71.85546875" style="91" customWidth="1"/>
    <col min="3" max="3" width="43" style="90" customWidth="1"/>
    <col min="4" max="4" width="24.7109375" style="62" customWidth="1"/>
    <col min="5" max="5" width="23.85546875" style="62" customWidth="1"/>
    <col min="6" max="213" width="9.140625" style="62"/>
    <col min="214" max="214" width="6.42578125" style="62" customWidth="1"/>
    <col min="215" max="215" width="38.85546875" style="62" customWidth="1"/>
    <col min="216" max="216" width="13.28515625" style="62" customWidth="1"/>
    <col min="217" max="219" width="13.140625" style="62" customWidth="1"/>
    <col min="220" max="220" width="9.85546875" style="62" bestFit="1" customWidth="1"/>
    <col min="221" max="221" width="11" style="62" customWidth="1"/>
    <col min="222" max="222" width="10.5703125" style="62" bestFit="1" customWidth="1"/>
    <col min="223" max="469" width="9.140625" style="62"/>
    <col min="470" max="470" width="6.42578125" style="62" customWidth="1"/>
    <col min="471" max="471" width="38.85546875" style="62" customWidth="1"/>
    <col min="472" max="472" width="13.28515625" style="62" customWidth="1"/>
    <col min="473" max="475" width="13.140625" style="62" customWidth="1"/>
    <col min="476" max="476" width="9.85546875" style="62" bestFit="1" customWidth="1"/>
    <col min="477" max="477" width="11" style="62" customWidth="1"/>
    <col min="478" max="478" width="10.5703125" style="62" bestFit="1" customWidth="1"/>
    <col min="479" max="725" width="9.140625" style="62"/>
    <col min="726" max="726" width="6.42578125" style="62" customWidth="1"/>
    <col min="727" max="727" width="38.85546875" style="62" customWidth="1"/>
    <col min="728" max="728" width="13.28515625" style="62" customWidth="1"/>
    <col min="729" max="731" width="13.140625" style="62" customWidth="1"/>
    <col min="732" max="732" width="9.85546875" style="62" bestFit="1" customWidth="1"/>
    <col min="733" max="733" width="11" style="62" customWidth="1"/>
    <col min="734" max="734" width="10.5703125" style="62" bestFit="1" customWidth="1"/>
    <col min="735" max="981" width="9.140625" style="62"/>
    <col min="982" max="982" width="6.42578125" style="62" customWidth="1"/>
    <col min="983" max="983" width="38.85546875" style="62" customWidth="1"/>
    <col min="984" max="984" width="13.28515625" style="62" customWidth="1"/>
    <col min="985" max="987" width="13.140625" style="62" customWidth="1"/>
    <col min="988" max="988" width="9.85546875" style="62" bestFit="1" customWidth="1"/>
    <col min="989" max="989" width="11" style="62" customWidth="1"/>
    <col min="990" max="990" width="10.5703125" style="62" bestFit="1" customWidth="1"/>
    <col min="991" max="1237" width="9.140625" style="62"/>
    <col min="1238" max="1238" width="6.42578125" style="62" customWidth="1"/>
    <col min="1239" max="1239" width="38.85546875" style="62" customWidth="1"/>
    <col min="1240" max="1240" width="13.28515625" style="62" customWidth="1"/>
    <col min="1241" max="1243" width="13.140625" style="62" customWidth="1"/>
    <col min="1244" max="1244" width="9.85546875" style="62" bestFit="1" customWidth="1"/>
    <col min="1245" max="1245" width="11" style="62" customWidth="1"/>
    <col min="1246" max="1246" width="10.5703125" style="62" bestFit="1" customWidth="1"/>
    <col min="1247" max="1493" width="9.140625" style="62"/>
    <col min="1494" max="1494" width="6.42578125" style="62" customWidth="1"/>
    <col min="1495" max="1495" width="38.85546875" style="62" customWidth="1"/>
    <col min="1496" max="1496" width="13.28515625" style="62" customWidth="1"/>
    <col min="1497" max="1499" width="13.140625" style="62" customWidth="1"/>
    <col min="1500" max="1500" width="9.85546875" style="62" bestFit="1" customWidth="1"/>
    <col min="1501" max="1501" width="11" style="62" customWidth="1"/>
    <col min="1502" max="1502" width="10.5703125" style="62" bestFit="1" customWidth="1"/>
    <col min="1503" max="1749" width="9.140625" style="62"/>
    <col min="1750" max="1750" width="6.42578125" style="62" customWidth="1"/>
    <col min="1751" max="1751" width="38.85546875" style="62" customWidth="1"/>
    <col min="1752" max="1752" width="13.28515625" style="62" customWidth="1"/>
    <col min="1753" max="1755" width="13.140625" style="62" customWidth="1"/>
    <col min="1756" max="1756" width="9.85546875" style="62" bestFit="1" customWidth="1"/>
    <col min="1757" max="1757" width="11" style="62" customWidth="1"/>
    <col min="1758" max="1758" width="10.5703125" style="62" bestFit="1" customWidth="1"/>
    <col min="1759" max="2005" width="9.140625" style="62"/>
    <col min="2006" max="2006" width="6.42578125" style="62" customWidth="1"/>
    <col min="2007" max="2007" width="38.85546875" style="62" customWidth="1"/>
    <col min="2008" max="2008" width="13.28515625" style="62" customWidth="1"/>
    <col min="2009" max="2011" width="13.140625" style="62" customWidth="1"/>
    <col min="2012" max="2012" width="9.85546875" style="62" bestFit="1" customWidth="1"/>
    <col min="2013" max="2013" width="11" style="62" customWidth="1"/>
    <col min="2014" max="2014" width="10.5703125" style="62" bestFit="1" customWidth="1"/>
    <col min="2015" max="2261" width="9.140625" style="62"/>
    <col min="2262" max="2262" width="6.42578125" style="62" customWidth="1"/>
    <col min="2263" max="2263" width="38.85546875" style="62" customWidth="1"/>
    <col min="2264" max="2264" width="13.28515625" style="62" customWidth="1"/>
    <col min="2265" max="2267" width="13.140625" style="62" customWidth="1"/>
    <col min="2268" max="2268" width="9.85546875" style="62" bestFit="1" customWidth="1"/>
    <col min="2269" max="2269" width="11" style="62" customWidth="1"/>
    <col min="2270" max="2270" width="10.5703125" style="62" bestFit="1" customWidth="1"/>
    <col min="2271" max="2517" width="9.140625" style="62"/>
    <col min="2518" max="2518" width="6.42578125" style="62" customWidth="1"/>
    <col min="2519" max="2519" width="38.85546875" style="62" customWidth="1"/>
    <col min="2520" max="2520" width="13.28515625" style="62" customWidth="1"/>
    <col min="2521" max="2523" width="13.140625" style="62" customWidth="1"/>
    <col min="2524" max="2524" width="9.85546875" style="62" bestFit="1" customWidth="1"/>
    <col min="2525" max="2525" width="11" style="62" customWidth="1"/>
    <col min="2526" max="2526" width="10.5703125" style="62" bestFit="1" customWidth="1"/>
    <col min="2527" max="2773" width="9.140625" style="62"/>
    <col min="2774" max="2774" width="6.42578125" style="62" customWidth="1"/>
    <col min="2775" max="2775" width="38.85546875" style="62" customWidth="1"/>
    <col min="2776" max="2776" width="13.28515625" style="62" customWidth="1"/>
    <col min="2777" max="2779" width="13.140625" style="62" customWidth="1"/>
    <col min="2780" max="2780" width="9.85546875" style="62" bestFit="1" customWidth="1"/>
    <col min="2781" max="2781" width="11" style="62" customWidth="1"/>
    <col min="2782" max="2782" width="10.5703125" style="62" bestFit="1" customWidth="1"/>
    <col min="2783" max="3029" width="9.140625" style="62"/>
    <col min="3030" max="3030" width="6.42578125" style="62" customWidth="1"/>
    <col min="3031" max="3031" width="38.85546875" style="62" customWidth="1"/>
    <col min="3032" max="3032" width="13.28515625" style="62" customWidth="1"/>
    <col min="3033" max="3035" width="13.140625" style="62" customWidth="1"/>
    <col min="3036" max="3036" width="9.85546875" style="62" bestFit="1" customWidth="1"/>
    <col min="3037" max="3037" width="11" style="62" customWidth="1"/>
    <col min="3038" max="3038" width="10.5703125" style="62" bestFit="1" customWidth="1"/>
    <col min="3039" max="3285" width="9.140625" style="62"/>
    <col min="3286" max="3286" width="6.42578125" style="62" customWidth="1"/>
    <col min="3287" max="3287" width="38.85546875" style="62" customWidth="1"/>
    <col min="3288" max="3288" width="13.28515625" style="62" customWidth="1"/>
    <col min="3289" max="3291" width="13.140625" style="62" customWidth="1"/>
    <col min="3292" max="3292" width="9.85546875" style="62" bestFit="1" customWidth="1"/>
    <col min="3293" max="3293" width="11" style="62" customWidth="1"/>
    <col min="3294" max="3294" width="10.5703125" style="62" bestFit="1" customWidth="1"/>
    <col min="3295" max="3541" width="9.140625" style="62"/>
    <col min="3542" max="3542" width="6.42578125" style="62" customWidth="1"/>
    <col min="3543" max="3543" width="38.85546875" style="62" customWidth="1"/>
    <col min="3544" max="3544" width="13.28515625" style="62" customWidth="1"/>
    <col min="3545" max="3547" width="13.140625" style="62" customWidth="1"/>
    <col min="3548" max="3548" width="9.85546875" style="62" bestFit="1" customWidth="1"/>
    <col min="3549" max="3549" width="11" style="62" customWidth="1"/>
    <col min="3550" max="3550" width="10.5703125" style="62" bestFit="1" customWidth="1"/>
    <col min="3551" max="3797" width="9.140625" style="62"/>
    <col min="3798" max="3798" width="6.42578125" style="62" customWidth="1"/>
    <col min="3799" max="3799" width="38.85546875" style="62" customWidth="1"/>
    <col min="3800" max="3800" width="13.28515625" style="62" customWidth="1"/>
    <col min="3801" max="3803" width="13.140625" style="62" customWidth="1"/>
    <col min="3804" max="3804" width="9.85546875" style="62" bestFit="1" customWidth="1"/>
    <col min="3805" max="3805" width="11" style="62" customWidth="1"/>
    <col min="3806" max="3806" width="10.5703125" style="62" bestFit="1" customWidth="1"/>
    <col min="3807" max="4053" width="9.140625" style="62"/>
    <col min="4054" max="4054" width="6.42578125" style="62" customWidth="1"/>
    <col min="4055" max="4055" width="38.85546875" style="62" customWidth="1"/>
    <col min="4056" max="4056" width="13.28515625" style="62" customWidth="1"/>
    <col min="4057" max="4059" width="13.140625" style="62" customWidth="1"/>
    <col min="4060" max="4060" width="9.85546875" style="62" bestFit="1" customWidth="1"/>
    <col min="4061" max="4061" width="11" style="62" customWidth="1"/>
    <col min="4062" max="4062" width="10.5703125" style="62" bestFit="1" customWidth="1"/>
    <col min="4063" max="4309" width="9.140625" style="62"/>
    <col min="4310" max="4310" width="6.42578125" style="62" customWidth="1"/>
    <col min="4311" max="4311" width="38.85546875" style="62" customWidth="1"/>
    <col min="4312" max="4312" width="13.28515625" style="62" customWidth="1"/>
    <col min="4313" max="4315" width="13.140625" style="62" customWidth="1"/>
    <col min="4316" max="4316" width="9.85546875" style="62" bestFit="1" customWidth="1"/>
    <col min="4317" max="4317" width="11" style="62" customWidth="1"/>
    <col min="4318" max="4318" width="10.5703125" style="62" bestFit="1" customWidth="1"/>
    <col min="4319" max="4565" width="9.140625" style="62"/>
    <col min="4566" max="4566" width="6.42578125" style="62" customWidth="1"/>
    <col min="4567" max="4567" width="38.85546875" style="62" customWidth="1"/>
    <col min="4568" max="4568" width="13.28515625" style="62" customWidth="1"/>
    <col min="4569" max="4571" width="13.140625" style="62" customWidth="1"/>
    <col min="4572" max="4572" width="9.85546875" style="62" bestFit="1" customWidth="1"/>
    <col min="4573" max="4573" width="11" style="62" customWidth="1"/>
    <col min="4574" max="4574" width="10.5703125" style="62" bestFit="1" customWidth="1"/>
    <col min="4575" max="4821" width="9.140625" style="62"/>
    <col min="4822" max="4822" width="6.42578125" style="62" customWidth="1"/>
    <col min="4823" max="4823" width="38.85546875" style="62" customWidth="1"/>
    <col min="4824" max="4824" width="13.28515625" style="62" customWidth="1"/>
    <col min="4825" max="4827" width="13.140625" style="62" customWidth="1"/>
    <col min="4828" max="4828" width="9.85546875" style="62" bestFit="1" customWidth="1"/>
    <col min="4829" max="4829" width="11" style="62" customWidth="1"/>
    <col min="4830" max="4830" width="10.5703125" style="62" bestFit="1" customWidth="1"/>
    <col min="4831" max="5077" width="9.140625" style="62"/>
    <col min="5078" max="5078" width="6.42578125" style="62" customWidth="1"/>
    <col min="5079" max="5079" width="38.85546875" style="62" customWidth="1"/>
    <col min="5080" max="5080" width="13.28515625" style="62" customWidth="1"/>
    <col min="5081" max="5083" width="13.140625" style="62" customWidth="1"/>
    <col min="5084" max="5084" width="9.85546875" style="62" bestFit="1" customWidth="1"/>
    <col min="5085" max="5085" width="11" style="62" customWidth="1"/>
    <col min="5086" max="5086" width="10.5703125" style="62" bestFit="1" customWidth="1"/>
    <col min="5087" max="5333" width="9.140625" style="62"/>
    <col min="5334" max="5334" width="6.42578125" style="62" customWidth="1"/>
    <col min="5335" max="5335" width="38.85546875" style="62" customWidth="1"/>
    <col min="5336" max="5336" width="13.28515625" style="62" customWidth="1"/>
    <col min="5337" max="5339" width="13.140625" style="62" customWidth="1"/>
    <col min="5340" max="5340" width="9.85546875" style="62" bestFit="1" customWidth="1"/>
    <col min="5341" max="5341" width="11" style="62" customWidth="1"/>
    <col min="5342" max="5342" width="10.5703125" style="62" bestFit="1" customWidth="1"/>
    <col min="5343" max="5589" width="9.140625" style="62"/>
    <col min="5590" max="5590" width="6.42578125" style="62" customWidth="1"/>
    <col min="5591" max="5591" width="38.85546875" style="62" customWidth="1"/>
    <col min="5592" max="5592" width="13.28515625" style="62" customWidth="1"/>
    <col min="5593" max="5595" width="13.140625" style="62" customWidth="1"/>
    <col min="5596" max="5596" width="9.85546875" style="62" bestFit="1" customWidth="1"/>
    <col min="5597" max="5597" width="11" style="62" customWidth="1"/>
    <col min="5598" max="5598" width="10.5703125" style="62" bestFit="1" customWidth="1"/>
    <col min="5599" max="5845" width="9.140625" style="62"/>
    <col min="5846" max="5846" width="6.42578125" style="62" customWidth="1"/>
    <col min="5847" max="5847" width="38.85546875" style="62" customWidth="1"/>
    <col min="5848" max="5848" width="13.28515625" style="62" customWidth="1"/>
    <col min="5849" max="5851" width="13.140625" style="62" customWidth="1"/>
    <col min="5852" max="5852" width="9.85546875" style="62" bestFit="1" customWidth="1"/>
    <col min="5853" max="5853" width="11" style="62" customWidth="1"/>
    <col min="5854" max="5854" width="10.5703125" style="62" bestFit="1" customWidth="1"/>
    <col min="5855" max="6101" width="9.140625" style="62"/>
    <col min="6102" max="6102" width="6.42578125" style="62" customWidth="1"/>
    <col min="6103" max="6103" width="38.85546875" style="62" customWidth="1"/>
    <col min="6104" max="6104" width="13.28515625" style="62" customWidth="1"/>
    <col min="6105" max="6107" width="13.140625" style="62" customWidth="1"/>
    <col min="6108" max="6108" width="9.85546875" style="62" bestFit="1" customWidth="1"/>
    <col min="6109" max="6109" width="11" style="62" customWidth="1"/>
    <col min="6110" max="6110" width="10.5703125" style="62" bestFit="1" customWidth="1"/>
    <col min="6111" max="6357" width="9.140625" style="62"/>
    <col min="6358" max="6358" width="6.42578125" style="62" customWidth="1"/>
    <col min="6359" max="6359" width="38.85546875" style="62" customWidth="1"/>
    <col min="6360" max="6360" width="13.28515625" style="62" customWidth="1"/>
    <col min="6361" max="6363" width="13.140625" style="62" customWidth="1"/>
    <col min="6364" max="6364" width="9.85546875" style="62" bestFit="1" customWidth="1"/>
    <col min="6365" max="6365" width="11" style="62" customWidth="1"/>
    <col min="6366" max="6366" width="10.5703125" style="62" bestFit="1" customWidth="1"/>
    <col min="6367" max="6613" width="9.140625" style="62"/>
    <col min="6614" max="6614" width="6.42578125" style="62" customWidth="1"/>
    <col min="6615" max="6615" width="38.85546875" style="62" customWidth="1"/>
    <col min="6616" max="6616" width="13.28515625" style="62" customWidth="1"/>
    <col min="6617" max="6619" width="13.140625" style="62" customWidth="1"/>
    <col min="6620" max="6620" width="9.85546875" style="62" bestFit="1" customWidth="1"/>
    <col min="6621" max="6621" width="11" style="62" customWidth="1"/>
    <col min="6622" max="6622" width="10.5703125" style="62" bestFit="1" customWidth="1"/>
    <col min="6623" max="6869" width="9.140625" style="62"/>
    <col min="6870" max="6870" width="6.42578125" style="62" customWidth="1"/>
    <col min="6871" max="6871" width="38.85546875" style="62" customWidth="1"/>
    <col min="6872" max="6872" width="13.28515625" style="62" customWidth="1"/>
    <col min="6873" max="6875" width="13.140625" style="62" customWidth="1"/>
    <col min="6876" max="6876" width="9.85546875" style="62" bestFit="1" customWidth="1"/>
    <col min="6877" max="6877" width="11" style="62" customWidth="1"/>
    <col min="6878" max="6878" width="10.5703125" style="62" bestFit="1" customWidth="1"/>
    <col min="6879" max="7125" width="9.140625" style="62"/>
    <col min="7126" max="7126" width="6.42578125" style="62" customWidth="1"/>
    <col min="7127" max="7127" width="38.85546875" style="62" customWidth="1"/>
    <col min="7128" max="7128" width="13.28515625" style="62" customWidth="1"/>
    <col min="7129" max="7131" width="13.140625" style="62" customWidth="1"/>
    <col min="7132" max="7132" width="9.85546875" style="62" bestFit="1" customWidth="1"/>
    <col min="7133" max="7133" width="11" style="62" customWidth="1"/>
    <col min="7134" max="7134" width="10.5703125" style="62" bestFit="1" customWidth="1"/>
    <col min="7135" max="7381" width="9.140625" style="62"/>
    <col min="7382" max="7382" width="6.42578125" style="62" customWidth="1"/>
    <col min="7383" max="7383" width="38.85546875" style="62" customWidth="1"/>
    <col min="7384" max="7384" width="13.28515625" style="62" customWidth="1"/>
    <col min="7385" max="7387" width="13.140625" style="62" customWidth="1"/>
    <col min="7388" max="7388" width="9.85546875" style="62" bestFit="1" customWidth="1"/>
    <col min="7389" max="7389" width="11" style="62" customWidth="1"/>
    <col min="7390" max="7390" width="10.5703125" style="62" bestFit="1" customWidth="1"/>
    <col min="7391" max="7637" width="9.140625" style="62"/>
    <col min="7638" max="7638" width="6.42578125" style="62" customWidth="1"/>
    <col min="7639" max="7639" width="38.85546875" style="62" customWidth="1"/>
    <col min="7640" max="7640" width="13.28515625" style="62" customWidth="1"/>
    <col min="7641" max="7643" width="13.140625" style="62" customWidth="1"/>
    <col min="7644" max="7644" width="9.85546875" style="62" bestFit="1" customWidth="1"/>
    <col min="7645" max="7645" width="11" style="62" customWidth="1"/>
    <col min="7646" max="7646" width="10.5703125" style="62" bestFit="1" customWidth="1"/>
    <col min="7647" max="7893" width="9.140625" style="62"/>
    <col min="7894" max="7894" width="6.42578125" style="62" customWidth="1"/>
    <col min="7895" max="7895" width="38.85546875" style="62" customWidth="1"/>
    <col min="7896" max="7896" width="13.28515625" style="62" customWidth="1"/>
    <col min="7897" max="7899" width="13.140625" style="62" customWidth="1"/>
    <col min="7900" max="7900" width="9.85546875" style="62" bestFit="1" customWidth="1"/>
    <col min="7901" max="7901" width="11" style="62" customWidth="1"/>
    <col min="7902" max="7902" width="10.5703125" style="62" bestFit="1" customWidth="1"/>
    <col min="7903" max="8149" width="9.140625" style="62"/>
    <col min="8150" max="8150" width="6.42578125" style="62" customWidth="1"/>
    <col min="8151" max="8151" width="38.85546875" style="62" customWidth="1"/>
    <col min="8152" max="8152" width="13.28515625" style="62" customWidth="1"/>
    <col min="8153" max="8155" width="13.140625" style="62" customWidth="1"/>
    <col min="8156" max="8156" width="9.85546875" style="62" bestFit="1" customWidth="1"/>
    <col min="8157" max="8157" width="11" style="62" customWidth="1"/>
    <col min="8158" max="8158" width="10.5703125" style="62" bestFit="1" customWidth="1"/>
    <col min="8159" max="8405" width="9.140625" style="62"/>
    <col min="8406" max="8406" width="6.42578125" style="62" customWidth="1"/>
    <col min="8407" max="8407" width="38.85546875" style="62" customWidth="1"/>
    <col min="8408" max="8408" width="13.28515625" style="62" customWidth="1"/>
    <col min="8409" max="8411" width="13.140625" style="62" customWidth="1"/>
    <col min="8412" max="8412" width="9.85546875" style="62" bestFit="1" customWidth="1"/>
    <col min="8413" max="8413" width="11" style="62" customWidth="1"/>
    <col min="8414" max="8414" width="10.5703125" style="62" bestFit="1" customWidth="1"/>
    <col min="8415" max="8661" width="9.140625" style="62"/>
    <col min="8662" max="8662" width="6.42578125" style="62" customWidth="1"/>
    <col min="8663" max="8663" width="38.85546875" style="62" customWidth="1"/>
    <col min="8664" max="8664" width="13.28515625" style="62" customWidth="1"/>
    <col min="8665" max="8667" width="13.140625" style="62" customWidth="1"/>
    <col min="8668" max="8668" width="9.85546875" style="62" bestFit="1" customWidth="1"/>
    <col min="8669" max="8669" width="11" style="62" customWidth="1"/>
    <col min="8670" max="8670" width="10.5703125" style="62" bestFit="1" customWidth="1"/>
    <col min="8671" max="8917" width="9.140625" style="62"/>
    <col min="8918" max="8918" width="6.42578125" style="62" customWidth="1"/>
    <col min="8919" max="8919" width="38.85546875" style="62" customWidth="1"/>
    <col min="8920" max="8920" width="13.28515625" style="62" customWidth="1"/>
    <col min="8921" max="8923" width="13.140625" style="62" customWidth="1"/>
    <col min="8924" max="8924" width="9.85546875" style="62" bestFit="1" customWidth="1"/>
    <col min="8925" max="8925" width="11" style="62" customWidth="1"/>
    <col min="8926" max="8926" width="10.5703125" style="62" bestFit="1" customWidth="1"/>
    <col min="8927" max="9173" width="9.140625" style="62"/>
    <col min="9174" max="9174" width="6.42578125" style="62" customWidth="1"/>
    <col min="9175" max="9175" width="38.85546875" style="62" customWidth="1"/>
    <col min="9176" max="9176" width="13.28515625" style="62" customWidth="1"/>
    <col min="9177" max="9179" width="13.140625" style="62" customWidth="1"/>
    <col min="9180" max="9180" width="9.85546875" style="62" bestFit="1" customWidth="1"/>
    <col min="9181" max="9181" width="11" style="62" customWidth="1"/>
    <col min="9182" max="9182" width="10.5703125" style="62" bestFit="1" customWidth="1"/>
    <col min="9183" max="9429" width="9.140625" style="62"/>
    <col min="9430" max="9430" width="6.42578125" style="62" customWidth="1"/>
    <col min="9431" max="9431" width="38.85546875" style="62" customWidth="1"/>
    <col min="9432" max="9432" width="13.28515625" style="62" customWidth="1"/>
    <col min="9433" max="9435" width="13.140625" style="62" customWidth="1"/>
    <col min="9436" max="9436" width="9.85546875" style="62" bestFit="1" customWidth="1"/>
    <col min="9437" max="9437" width="11" style="62" customWidth="1"/>
    <col min="9438" max="9438" width="10.5703125" style="62" bestFit="1" customWidth="1"/>
    <col min="9439" max="9685" width="9.140625" style="62"/>
    <col min="9686" max="9686" width="6.42578125" style="62" customWidth="1"/>
    <col min="9687" max="9687" width="38.85546875" style="62" customWidth="1"/>
    <col min="9688" max="9688" width="13.28515625" style="62" customWidth="1"/>
    <col min="9689" max="9691" width="13.140625" style="62" customWidth="1"/>
    <col min="9692" max="9692" width="9.85546875" style="62" bestFit="1" customWidth="1"/>
    <col min="9693" max="9693" width="11" style="62" customWidth="1"/>
    <col min="9694" max="9694" width="10.5703125" style="62" bestFit="1" customWidth="1"/>
    <col min="9695" max="9941" width="9.140625" style="62"/>
    <col min="9942" max="9942" width="6.42578125" style="62" customWidth="1"/>
    <col min="9943" max="9943" width="38.85546875" style="62" customWidth="1"/>
    <col min="9944" max="9944" width="13.28515625" style="62" customWidth="1"/>
    <col min="9945" max="9947" width="13.140625" style="62" customWidth="1"/>
    <col min="9948" max="9948" width="9.85546875" style="62" bestFit="1" customWidth="1"/>
    <col min="9949" max="9949" width="11" style="62" customWidth="1"/>
    <col min="9950" max="9950" width="10.5703125" style="62" bestFit="1" customWidth="1"/>
    <col min="9951" max="10197" width="9.140625" style="62"/>
    <col min="10198" max="10198" width="6.42578125" style="62" customWidth="1"/>
    <col min="10199" max="10199" width="38.85546875" style="62" customWidth="1"/>
    <col min="10200" max="10200" width="13.28515625" style="62" customWidth="1"/>
    <col min="10201" max="10203" width="13.140625" style="62" customWidth="1"/>
    <col min="10204" max="10204" width="9.85546875" style="62" bestFit="1" customWidth="1"/>
    <col min="10205" max="10205" width="11" style="62" customWidth="1"/>
    <col min="10206" max="10206" width="10.5703125" style="62" bestFit="1" customWidth="1"/>
    <col min="10207" max="10453" width="9.140625" style="62"/>
    <col min="10454" max="10454" width="6.42578125" style="62" customWidth="1"/>
    <col min="10455" max="10455" width="38.85546875" style="62" customWidth="1"/>
    <col min="10456" max="10456" width="13.28515625" style="62" customWidth="1"/>
    <col min="10457" max="10459" width="13.140625" style="62" customWidth="1"/>
    <col min="10460" max="10460" width="9.85546875" style="62" bestFit="1" customWidth="1"/>
    <col min="10461" max="10461" width="11" style="62" customWidth="1"/>
    <col min="10462" max="10462" width="10.5703125" style="62" bestFit="1" customWidth="1"/>
    <col min="10463" max="10709" width="9.140625" style="62"/>
    <col min="10710" max="10710" width="6.42578125" style="62" customWidth="1"/>
    <col min="10711" max="10711" width="38.85546875" style="62" customWidth="1"/>
    <col min="10712" max="10712" width="13.28515625" style="62" customWidth="1"/>
    <col min="10713" max="10715" width="13.140625" style="62" customWidth="1"/>
    <col min="10716" max="10716" width="9.85546875" style="62" bestFit="1" customWidth="1"/>
    <col min="10717" max="10717" width="11" style="62" customWidth="1"/>
    <col min="10718" max="10718" width="10.5703125" style="62" bestFit="1" customWidth="1"/>
    <col min="10719" max="10965" width="9.140625" style="62"/>
    <col min="10966" max="10966" width="6.42578125" style="62" customWidth="1"/>
    <col min="10967" max="10967" width="38.85546875" style="62" customWidth="1"/>
    <col min="10968" max="10968" width="13.28515625" style="62" customWidth="1"/>
    <col min="10969" max="10971" width="13.140625" style="62" customWidth="1"/>
    <col min="10972" max="10972" width="9.85546875" style="62" bestFit="1" customWidth="1"/>
    <col min="10973" max="10973" width="11" style="62" customWidth="1"/>
    <col min="10974" max="10974" width="10.5703125" style="62" bestFit="1" customWidth="1"/>
    <col min="10975" max="11221" width="9.140625" style="62"/>
    <col min="11222" max="11222" width="6.42578125" style="62" customWidth="1"/>
    <col min="11223" max="11223" width="38.85546875" style="62" customWidth="1"/>
    <col min="11224" max="11224" width="13.28515625" style="62" customWidth="1"/>
    <col min="11225" max="11227" width="13.140625" style="62" customWidth="1"/>
    <col min="11228" max="11228" width="9.85546875" style="62" bestFit="1" customWidth="1"/>
    <col min="11229" max="11229" width="11" style="62" customWidth="1"/>
    <col min="11230" max="11230" width="10.5703125" style="62" bestFit="1" customWidth="1"/>
    <col min="11231" max="11477" width="9.140625" style="62"/>
    <col min="11478" max="11478" width="6.42578125" style="62" customWidth="1"/>
    <col min="11479" max="11479" width="38.85546875" style="62" customWidth="1"/>
    <col min="11480" max="11480" width="13.28515625" style="62" customWidth="1"/>
    <col min="11481" max="11483" width="13.140625" style="62" customWidth="1"/>
    <col min="11484" max="11484" width="9.85546875" style="62" bestFit="1" customWidth="1"/>
    <col min="11485" max="11485" width="11" style="62" customWidth="1"/>
    <col min="11486" max="11486" width="10.5703125" style="62" bestFit="1" customWidth="1"/>
    <col min="11487" max="11733" width="9.140625" style="62"/>
    <col min="11734" max="11734" width="6.42578125" style="62" customWidth="1"/>
    <col min="11735" max="11735" width="38.85546875" style="62" customWidth="1"/>
    <col min="11736" max="11736" width="13.28515625" style="62" customWidth="1"/>
    <col min="11737" max="11739" width="13.140625" style="62" customWidth="1"/>
    <col min="11740" max="11740" width="9.85546875" style="62" bestFit="1" customWidth="1"/>
    <col min="11741" max="11741" width="11" style="62" customWidth="1"/>
    <col min="11742" max="11742" width="10.5703125" style="62" bestFit="1" customWidth="1"/>
    <col min="11743" max="11989" width="9.140625" style="62"/>
    <col min="11990" max="11990" width="6.42578125" style="62" customWidth="1"/>
    <col min="11991" max="11991" width="38.85546875" style="62" customWidth="1"/>
    <col min="11992" max="11992" width="13.28515625" style="62" customWidth="1"/>
    <col min="11993" max="11995" width="13.140625" style="62" customWidth="1"/>
    <col min="11996" max="11996" width="9.85546875" style="62" bestFit="1" customWidth="1"/>
    <col min="11997" max="11997" width="11" style="62" customWidth="1"/>
    <col min="11998" max="11998" width="10.5703125" style="62" bestFit="1" customWidth="1"/>
    <col min="11999" max="12245" width="9.140625" style="62"/>
    <col min="12246" max="12246" width="6.42578125" style="62" customWidth="1"/>
    <col min="12247" max="12247" width="38.85546875" style="62" customWidth="1"/>
    <col min="12248" max="12248" width="13.28515625" style="62" customWidth="1"/>
    <col min="12249" max="12251" width="13.140625" style="62" customWidth="1"/>
    <col min="12252" max="12252" width="9.85546875" style="62" bestFit="1" customWidth="1"/>
    <col min="12253" max="12253" width="11" style="62" customWidth="1"/>
    <col min="12254" max="12254" width="10.5703125" style="62" bestFit="1" customWidth="1"/>
    <col min="12255" max="12501" width="9.140625" style="62"/>
    <col min="12502" max="12502" width="6.42578125" style="62" customWidth="1"/>
    <col min="12503" max="12503" width="38.85546875" style="62" customWidth="1"/>
    <col min="12504" max="12504" width="13.28515625" style="62" customWidth="1"/>
    <col min="12505" max="12507" width="13.140625" style="62" customWidth="1"/>
    <col min="12508" max="12508" width="9.85546875" style="62" bestFit="1" customWidth="1"/>
    <col min="12509" max="12509" width="11" style="62" customWidth="1"/>
    <col min="12510" max="12510" width="10.5703125" style="62" bestFit="1" customWidth="1"/>
    <col min="12511" max="12757" width="9.140625" style="62"/>
    <col min="12758" max="12758" width="6.42578125" style="62" customWidth="1"/>
    <col min="12759" max="12759" width="38.85546875" style="62" customWidth="1"/>
    <col min="12760" max="12760" width="13.28515625" style="62" customWidth="1"/>
    <col min="12761" max="12763" width="13.140625" style="62" customWidth="1"/>
    <col min="12764" max="12764" width="9.85546875" style="62" bestFit="1" customWidth="1"/>
    <col min="12765" max="12765" width="11" style="62" customWidth="1"/>
    <col min="12766" max="12766" width="10.5703125" style="62" bestFit="1" customWidth="1"/>
    <col min="12767" max="13013" width="9.140625" style="62"/>
    <col min="13014" max="13014" width="6.42578125" style="62" customWidth="1"/>
    <col min="13015" max="13015" width="38.85546875" style="62" customWidth="1"/>
    <col min="13016" max="13016" width="13.28515625" style="62" customWidth="1"/>
    <col min="13017" max="13019" width="13.140625" style="62" customWidth="1"/>
    <col min="13020" max="13020" width="9.85546875" style="62" bestFit="1" customWidth="1"/>
    <col min="13021" max="13021" width="11" style="62" customWidth="1"/>
    <col min="13022" max="13022" width="10.5703125" style="62" bestFit="1" customWidth="1"/>
    <col min="13023" max="13269" width="9.140625" style="62"/>
    <col min="13270" max="13270" width="6.42578125" style="62" customWidth="1"/>
    <col min="13271" max="13271" width="38.85546875" style="62" customWidth="1"/>
    <col min="13272" max="13272" width="13.28515625" style="62" customWidth="1"/>
    <col min="13273" max="13275" width="13.140625" style="62" customWidth="1"/>
    <col min="13276" max="13276" width="9.85546875" style="62" bestFit="1" customWidth="1"/>
    <col min="13277" max="13277" width="11" style="62" customWidth="1"/>
    <col min="13278" max="13278" width="10.5703125" style="62" bestFit="1" customWidth="1"/>
    <col min="13279" max="13525" width="9.140625" style="62"/>
    <col min="13526" max="13526" width="6.42578125" style="62" customWidth="1"/>
    <col min="13527" max="13527" width="38.85546875" style="62" customWidth="1"/>
    <col min="13528" max="13528" width="13.28515625" style="62" customWidth="1"/>
    <col min="13529" max="13531" width="13.140625" style="62" customWidth="1"/>
    <col min="13532" max="13532" width="9.85546875" style="62" bestFit="1" customWidth="1"/>
    <col min="13533" max="13533" width="11" style="62" customWidth="1"/>
    <col min="13534" max="13534" width="10.5703125" style="62" bestFit="1" customWidth="1"/>
    <col min="13535" max="13781" width="9.140625" style="62"/>
    <col min="13782" max="13782" width="6.42578125" style="62" customWidth="1"/>
    <col min="13783" max="13783" width="38.85546875" style="62" customWidth="1"/>
    <col min="13784" max="13784" width="13.28515625" style="62" customWidth="1"/>
    <col min="13785" max="13787" width="13.140625" style="62" customWidth="1"/>
    <col min="13788" max="13788" width="9.85546875" style="62" bestFit="1" customWidth="1"/>
    <col min="13789" max="13789" width="11" style="62" customWidth="1"/>
    <col min="13790" max="13790" width="10.5703125" style="62" bestFit="1" customWidth="1"/>
    <col min="13791" max="14037" width="9.140625" style="62"/>
    <col min="14038" max="14038" width="6.42578125" style="62" customWidth="1"/>
    <col min="14039" max="14039" width="38.85546875" style="62" customWidth="1"/>
    <col min="14040" max="14040" width="13.28515625" style="62" customWidth="1"/>
    <col min="14041" max="14043" width="13.140625" style="62" customWidth="1"/>
    <col min="14044" max="14044" width="9.85546875" style="62" bestFit="1" customWidth="1"/>
    <col min="14045" max="14045" width="11" style="62" customWidth="1"/>
    <col min="14046" max="14046" width="10.5703125" style="62" bestFit="1" customWidth="1"/>
    <col min="14047" max="14293" width="9.140625" style="62"/>
    <col min="14294" max="14294" width="6.42578125" style="62" customWidth="1"/>
    <col min="14295" max="14295" width="38.85546875" style="62" customWidth="1"/>
    <col min="14296" max="14296" width="13.28515625" style="62" customWidth="1"/>
    <col min="14297" max="14299" width="13.140625" style="62" customWidth="1"/>
    <col min="14300" max="14300" width="9.85546875" style="62" bestFit="1" customWidth="1"/>
    <col min="14301" max="14301" width="11" style="62" customWidth="1"/>
    <col min="14302" max="14302" width="10.5703125" style="62" bestFit="1" customWidth="1"/>
    <col min="14303" max="14549" width="9.140625" style="62"/>
    <col min="14550" max="14550" width="6.42578125" style="62" customWidth="1"/>
    <col min="14551" max="14551" width="38.85546875" style="62" customWidth="1"/>
    <col min="14552" max="14552" width="13.28515625" style="62" customWidth="1"/>
    <col min="14553" max="14555" width="13.140625" style="62" customWidth="1"/>
    <col min="14556" max="14556" width="9.85546875" style="62" bestFit="1" customWidth="1"/>
    <col min="14557" max="14557" width="11" style="62" customWidth="1"/>
    <col min="14558" max="14558" width="10.5703125" style="62" bestFit="1" customWidth="1"/>
    <col min="14559" max="14805" width="9.140625" style="62"/>
    <col min="14806" max="14806" width="6.42578125" style="62" customWidth="1"/>
    <col min="14807" max="14807" width="38.85546875" style="62" customWidth="1"/>
    <col min="14808" max="14808" width="13.28515625" style="62" customWidth="1"/>
    <col min="14809" max="14811" width="13.140625" style="62" customWidth="1"/>
    <col min="14812" max="14812" width="9.85546875" style="62" bestFit="1" customWidth="1"/>
    <col min="14813" max="14813" width="11" style="62" customWidth="1"/>
    <col min="14814" max="14814" width="10.5703125" style="62" bestFit="1" customWidth="1"/>
    <col min="14815" max="15061" width="9.140625" style="62"/>
    <col min="15062" max="15062" width="6.42578125" style="62" customWidth="1"/>
    <col min="15063" max="15063" width="38.85546875" style="62" customWidth="1"/>
    <col min="15064" max="15064" width="13.28515625" style="62" customWidth="1"/>
    <col min="15065" max="15067" width="13.140625" style="62" customWidth="1"/>
    <col min="15068" max="15068" width="9.85546875" style="62" bestFit="1" customWidth="1"/>
    <col min="15069" max="15069" width="11" style="62" customWidth="1"/>
    <col min="15070" max="15070" width="10.5703125" style="62" bestFit="1" customWidth="1"/>
    <col min="15071" max="15317" width="9.140625" style="62"/>
    <col min="15318" max="15318" width="6.42578125" style="62" customWidth="1"/>
    <col min="15319" max="15319" width="38.85546875" style="62" customWidth="1"/>
    <col min="15320" max="15320" width="13.28515625" style="62" customWidth="1"/>
    <col min="15321" max="15323" width="13.140625" style="62" customWidth="1"/>
    <col min="15324" max="15324" width="9.85546875" style="62" bestFit="1" customWidth="1"/>
    <col min="15325" max="15325" width="11" style="62" customWidth="1"/>
    <col min="15326" max="15326" width="10.5703125" style="62" bestFit="1" customWidth="1"/>
    <col min="15327" max="15573" width="9.140625" style="62"/>
    <col min="15574" max="15574" width="6.42578125" style="62" customWidth="1"/>
    <col min="15575" max="15575" width="38.85546875" style="62" customWidth="1"/>
    <col min="15576" max="15576" width="13.28515625" style="62" customWidth="1"/>
    <col min="15577" max="15579" width="13.140625" style="62" customWidth="1"/>
    <col min="15580" max="15580" width="9.85546875" style="62" bestFit="1" customWidth="1"/>
    <col min="15581" max="15581" width="11" style="62" customWidth="1"/>
    <col min="15582" max="15582" width="10.5703125" style="62" bestFit="1" customWidth="1"/>
    <col min="15583" max="15829" width="9.140625" style="62"/>
    <col min="15830" max="15830" width="6.42578125" style="62" customWidth="1"/>
    <col min="15831" max="15831" width="38.85546875" style="62" customWidth="1"/>
    <col min="15832" max="15832" width="13.28515625" style="62" customWidth="1"/>
    <col min="15833" max="15835" width="13.140625" style="62" customWidth="1"/>
    <col min="15836" max="15836" width="9.85546875" style="62" bestFit="1" customWidth="1"/>
    <col min="15837" max="15837" width="11" style="62" customWidth="1"/>
    <col min="15838" max="15838" width="10.5703125" style="62" bestFit="1" customWidth="1"/>
    <col min="15839" max="16085" width="9.140625" style="62"/>
    <col min="16086" max="16086" width="6.42578125" style="62" customWidth="1"/>
    <col min="16087" max="16087" width="38.85546875" style="62" customWidth="1"/>
    <col min="16088" max="16088" width="13.28515625" style="62" customWidth="1"/>
    <col min="16089" max="16091" width="13.140625" style="62" customWidth="1"/>
    <col min="16092" max="16092" width="9.85546875" style="62" bestFit="1" customWidth="1"/>
    <col min="16093" max="16093" width="11" style="62" customWidth="1"/>
    <col min="16094" max="16094" width="10.5703125" style="62" bestFit="1" customWidth="1"/>
    <col min="16095" max="16384" width="9.140625" style="62"/>
  </cols>
  <sheetData>
    <row r="1" spans="1:5">
      <c r="A1" s="507" t="s">
        <v>373</v>
      </c>
      <c r="B1" s="507"/>
      <c r="C1" s="507"/>
    </row>
    <row r="2" spans="1:5">
      <c r="A2" s="507" t="s">
        <v>192</v>
      </c>
      <c r="B2" s="507"/>
      <c r="C2" s="507"/>
    </row>
    <row r="3" spans="1:5">
      <c r="A3" s="512" t="s">
        <v>371</v>
      </c>
      <c r="B3" s="512"/>
      <c r="C3" s="512"/>
    </row>
    <row r="4" spans="1:5">
      <c r="A4" s="508" t="s">
        <v>1992</v>
      </c>
      <c r="B4" s="508"/>
      <c r="C4" s="508"/>
    </row>
    <row r="5" spans="1:5">
      <c r="C5" s="394" t="s">
        <v>196</v>
      </c>
    </row>
    <row r="6" spans="1:5">
      <c r="A6" s="509" t="s">
        <v>87</v>
      </c>
      <c r="B6" s="509" t="s">
        <v>376</v>
      </c>
      <c r="C6" s="510" t="s">
        <v>375</v>
      </c>
    </row>
    <row r="7" spans="1:5">
      <c r="A7" s="509"/>
      <c r="B7" s="509"/>
      <c r="C7" s="511"/>
    </row>
    <row r="8" spans="1:5" s="66" customFormat="1">
      <c r="A8" s="63" t="s">
        <v>92</v>
      </c>
      <c r="B8" s="64" t="s">
        <v>354</v>
      </c>
      <c r="C8" s="65">
        <f>C9+C12+C15+C16+C17</f>
        <v>41039998</v>
      </c>
      <c r="E8" s="67"/>
    </row>
    <row r="9" spans="1:5" s="66" customFormat="1">
      <c r="A9" s="68" t="s">
        <v>11</v>
      </c>
      <c r="B9" s="69" t="s">
        <v>355</v>
      </c>
      <c r="C9" s="70">
        <f>C10+C11</f>
        <v>15892350</v>
      </c>
      <c r="D9" s="71"/>
      <c r="E9" s="72"/>
    </row>
    <row r="10" spans="1:5">
      <c r="A10" s="73"/>
      <c r="B10" s="119" t="s">
        <v>356</v>
      </c>
      <c r="C10" s="75">
        <v>2717270</v>
      </c>
      <c r="D10" s="76"/>
      <c r="E10" s="77"/>
    </row>
    <row r="11" spans="1:5">
      <c r="A11" s="73"/>
      <c r="B11" s="119" t="s">
        <v>357</v>
      </c>
      <c r="C11" s="75">
        <v>13175080</v>
      </c>
      <c r="D11" s="76"/>
      <c r="E11" s="78"/>
    </row>
    <row r="12" spans="1:5" s="66" customFormat="1">
      <c r="A12" s="68" t="s">
        <v>95</v>
      </c>
      <c r="B12" s="69" t="s">
        <v>96</v>
      </c>
      <c r="C12" s="70">
        <f t="shared" ref="C12" si="0">C13+C14</f>
        <v>23776365</v>
      </c>
      <c r="E12" s="67"/>
    </row>
    <row r="13" spans="1:5">
      <c r="A13" s="73"/>
      <c r="B13" s="74" t="s">
        <v>97</v>
      </c>
      <c r="C13" s="75">
        <f>14724323+3091865</f>
        <v>17816188</v>
      </c>
      <c r="E13" s="78"/>
    </row>
    <row r="14" spans="1:5">
      <c r="A14" s="73"/>
      <c r="B14" s="74" t="s">
        <v>98</v>
      </c>
      <c r="C14" s="75">
        <v>5960177</v>
      </c>
    </row>
    <row r="15" spans="1:5">
      <c r="A15" s="68" t="s">
        <v>99</v>
      </c>
      <c r="B15" s="69" t="s">
        <v>100</v>
      </c>
      <c r="C15" s="70">
        <v>0</v>
      </c>
      <c r="D15" s="79"/>
      <c r="E15" s="79"/>
    </row>
    <row r="16" spans="1:5">
      <c r="A16" s="68" t="s">
        <v>101</v>
      </c>
      <c r="B16" s="69" t="s">
        <v>102</v>
      </c>
      <c r="C16" s="70">
        <v>0</v>
      </c>
      <c r="D16" s="77"/>
    </row>
    <row r="17" spans="1:7">
      <c r="A17" s="68" t="s">
        <v>103</v>
      </c>
      <c r="B17" s="69" t="s">
        <v>104</v>
      </c>
      <c r="C17" s="70">
        <f>C18+C19</f>
        <v>1371283</v>
      </c>
    </row>
    <row r="18" spans="1:7" s="123" customFormat="1">
      <c r="A18" s="120"/>
      <c r="B18" s="121" t="s">
        <v>346</v>
      </c>
      <c r="C18" s="122">
        <v>617042</v>
      </c>
    </row>
    <row r="19" spans="1:7" s="123" customFormat="1">
      <c r="A19" s="120"/>
      <c r="B19" s="121" t="s">
        <v>329</v>
      </c>
      <c r="C19" s="122">
        <v>754241</v>
      </c>
      <c r="E19" s="124"/>
    </row>
    <row r="20" spans="1:7">
      <c r="A20" s="68" t="s">
        <v>93</v>
      </c>
      <c r="B20" s="69" t="s">
        <v>107</v>
      </c>
      <c r="C20" s="70">
        <f>C21+C28+C33</f>
        <v>41268398</v>
      </c>
      <c r="E20" s="78"/>
    </row>
    <row r="21" spans="1:7" s="66" customFormat="1">
      <c r="A21" s="68" t="s">
        <v>11</v>
      </c>
      <c r="B21" s="69" t="s">
        <v>108</v>
      </c>
      <c r="C21" s="70">
        <f>SUM(C22:C27)</f>
        <v>35308221</v>
      </c>
      <c r="E21" s="71"/>
      <c r="G21" s="62"/>
    </row>
    <row r="22" spans="1:7">
      <c r="A22" s="73">
        <v>1</v>
      </c>
      <c r="B22" s="74" t="s">
        <v>109</v>
      </c>
      <c r="C22" s="75">
        <v>8066241</v>
      </c>
    </row>
    <row r="23" spans="1:7">
      <c r="A23" s="73">
        <v>2</v>
      </c>
      <c r="B23" s="74" t="s">
        <v>110</v>
      </c>
      <c r="C23" s="75">
        <v>26526155</v>
      </c>
      <c r="E23" s="78"/>
    </row>
    <row r="24" spans="1:7">
      <c r="A24" s="73">
        <v>3</v>
      </c>
      <c r="B24" s="74" t="s">
        <v>333</v>
      </c>
      <c r="C24" s="75">
        <v>12500</v>
      </c>
      <c r="D24" s="79"/>
      <c r="E24" s="76"/>
    </row>
    <row r="25" spans="1:7">
      <c r="A25" s="73">
        <v>4</v>
      </c>
      <c r="B25" s="74" t="s">
        <v>111</v>
      </c>
      <c r="C25" s="75">
        <v>2440</v>
      </c>
    </row>
    <row r="26" spans="1:7">
      <c r="A26" s="73">
        <v>5</v>
      </c>
      <c r="B26" s="74" t="s">
        <v>112</v>
      </c>
      <c r="C26" s="75">
        <v>700885</v>
      </c>
    </row>
    <row r="27" spans="1:7">
      <c r="A27" s="73">
        <v>6</v>
      </c>
      <c r="B27" s="74" t="s">
        <v>358</v>
      </c>
      <c r="C27" s="75">
        <v>0</v>
      </c>
    </row>
    <row r="28" spans="1:7" s="66" customFormat="1" ht="37.5">
      <c r="A28" s="68" t="s">
        <v>95</v>
      </c>
      <c r="B28" s="69" t="s">
        <v>359</v>
      </c>
      <c r="C28" s="70">
        <f>C29+C30</f>
        <v>5960177</v>
      </c>
    </row>
    <row r="29" spans="1:7" s="83" customFormat="1">
      <c r="A29" s="80">
        <v>1</v>
      </c>
      <c r="B29" s="81" t="s">
        <v>341</v>
      </c>
      <c r="C29" s="82"/>
    </row>
    <row r="30" spans="1:7" s="83" customFormat="1">
      <c r="A30" s="80">
        <v>2</v>
      </c>
      <c r="B30" s="81" t="s">
        <v>342</v>
      </c>
      <c r="C30" s="82">
        <f>C31+C32</f>
        <v>5960177</v>
      </c>
    </row>
    <row r="31" spans="1:7" s="87" customFormat="1">
      <c r="A31" s="84"/>
      <c r="B31" s="85" t="s">
        <v>113</v>
      </c>
      <c r="C31" s="86">
        <v>2403075</v>
      </c>
      <c r="E31" s="88"/>
    </row>
    <row r="32" spans="1:7" s="87" customFormat="1" ht="37.5">
      <c r="A32" s="84"/>
      <c r="B32" s="85" t="s">
        <v>114</v>
      </c>
      <c r="C32" s="86">
        <v>3557102</v>
      </c>
    </row>
    <row r="33" spans="1:5" s="66" customFormat="1">
      <c r="A33" s="68" t="s">
        <v>99</v>
      </c>
      <c r="B33" s="69" t="s">
        <v>115</v>
      </c>
      <c r="C33" s="70"/>
      <c r="E33" s="89"/>
    </row>
    <row r="34" spans="1:5" s="66" customFormat="1">
      <c r="A34" s="68" t="s">
        <v>106</v>
      </c>
      <c r="B34" s="69" t="s">
        <v>334</v>
      </c>
      <c r="C34" s="70">
        <f>C8-C20</f>
        <v>-228400</v>
      </c>
      <c r="E34" s="71"/>
    </row>
    <row r="35" spans="1:5" s="66" customFormat="1" ht="37.5">
      <c r="A35" s="68" t="s">
        <v>116</v>
      </c>
      <c r="B35" s="69" t="s">
        <v>193</v>
      </c>
      <c r="C35" s="70">
        <f>C40</f>
        <v>19400</v>
      </c>
      <c r="E35" s="71"/>
    </row>
    <row r="36" spans="1:5" s="203" customFormat="1">
      <c r="A36" s="73">
        <v>1</v>
      </c>
      <c r="B36" s="74" t="s">
        <v>368</v>
      </c>
      <c r="C36" s="75">
        <v>19400</v>
      </c>
      <c r="E36" s="206"/>
    </row>
    <row r="37" spans="1:5" s="203" customFormat="1" ht="37.5">
      <c r="A37" s="73">
        <v>2</v>
      </c>
      <c r="B37" s="74" t="s">
        <v>369</v>
      </c>
      <c r="C37" s="75">
        <v>0</v>
      </c>
      <c r="E37" s="206"/>
    </row>
    <row r="38" spans="1:5" s="66" customFormat="1">
      <c r="A38" s="68" t="s">
        <v>117</v>
      </c>
      <c r="B38" s="69" t="s">
        <v>118</v>
      </c>
      <c r="C38" s="70">
        <f>C39+C40</f>
        <v>247800</v>
      </c>
      <c r="E38" s="71"/>
    </row>
    <row r="39" spans="1:5" s="203" customFormat="1">
      <c r="A39" s="73" t="s">
        <v>11</v>
      </c>
      <c r="B39" s="74" t="s">
        <v>194</v>
      </c>
      <c r="C39" s="75">
        <v>228400</v>
      </c>
    </row>
    <row r="40" spans="1:5" s="203" customFormat="1">
      <c r="A40" s="204" t="s">
        <v>95</v>
      </c>
      <c r="B40" s="205" t="s">
        <v>195</v>
      </c>
      <c r="C40" s="209">
        <v>19400</v>
      </c>
    </row>
    <row r="41" spans="1:5">
      <c r="A41" s="112" t="s">
        <v>351</v>
      </c>
      <c r="B41" s="125"/>
    </row>
    <row r="42" spans="1:5">
      <c r="A42" s="112"/>
      <c r="B42" s="506" t="s">
        <v>353</v>
      </c>
      <c r="C42" s="506"/>
    </row>
  </sheetData>
  <mergeCells count="8">
    <mergeCell ref="B42:C42"/>
    <mergeCell ref="A1:C1"/>
    <mergeCell ref="A2:C2"/>
    <mergeCell ref="A4:C4"/>
    <mergeCell ref="A6:A7"/>
    <mergeCell ref="B6:B7"/>
    <mergeCell ref="C6:C7"/>
    <mergeCell ref="A3:C3"/>
  </mergeCells>
  <conditionalFormatting sqref="C8:C40">
    <cfRule type="expression" dxfId="20" priority="1">
      <formula>ISNUMBER(SEARCH("!",_xlfn.FORMULATEXT(C8)))</formula>
    </cfRule>
  </conditionalFormatting>
  <printOptions horizontalCentered="1"/>
  <pageMargins left="1.1811023622047245" right="0.43307086614173229" top="0.78740157480314965" bottom="0.59055118110236227" header="0.51181102362204722" footer="0.43307086614173229"/>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O113"/>
  <sheetViews>
    <sheetView zoomScale="85" zoomScaleNormal="85" workbookViewId="0">
      <selection activeCell="L9" sqref="L9"/>
    </sheetView>
  </sheetViews>
  <sheetFormatPr defaultColWidth="11.5703125" defaultRowHeight="15.75"/>
  <cols>
    <col min="1" max="1" width="6.5703125" style="9" customWidth="1"/>
    <col min="2" max="2" width="25.85546875" style="9" customWidth="1"/>
    <col min="3" max="3" width="15.5703125" style="6" customWidth="1"/>
    <col min="4" max="4" width="16" style="6" customWidth="1"/>
    <col min="5" max="5" width="16.7109375" style="6" customWidth="1"/>
    <col min="6" max="6" width="15.42578125" style="6" customWidth="1"/>
    <col min="7" max="7" width="15.140625" style="6" customWidth="1"/>
    <col min="8" max="8" width="16.7109375" style="6" customWidth="1"/>
    <col min="9" max="10" width="12.85546875" style="6" customWidth="1"/>
    <col min="11" max="11" width="16.140625" style="6" customWidth="1"/>
    <col min="12" max="12" width="11.7109375" style="9" customWidth="1"/>
    <col min="13" max="13" width="14.42578125" style="9" customWidth="1"/>
    <col min="14" max="14" width="14.5703125" style="9" customWidth="1"/>
    <col min="15" max="15" width="15.28515625" style="9" customWidth="1"/>
    <col min="16" max="16" width="17.42578125" style="9" customWidth="1"/>
    <col min="17" max="254" width="11.5703125" style="9"/>
    <col min="255" max="255" width="6.5703125" style="9" customWidth="1"/>
    <col min="256" max="256" width="19.85546875" style="9" customWidth="1"/>
    <col min="257" max="265" width="12.85546875" style="9" customWidth="1"/>
    <col min="266" max="266" width="11.5703125" style="9"/>
    <col min="267" max="268" width="12.85546875" style="9" customWidth="1"/>
    <col min="269" max="510" width="11.5703125" style="9"/>
    <col min="511" max="511" width="6.5703125" style="9" customWidth="1"/>
    <col min="512" max="512" width="19.85546875" style="9" customWidth="1"/>
    <col min="513" max="521" width="12.85546875" style="9" customWidth="1"/>
    <col min="522" max="522" width="11.5703125" style="9"/>
    <col min="523" max="524" width="12.85546875" style="9" customWidth="1"/>
    <col min="525" max="766" width="11.5703125" style="9"/>
    <col min="767" max="767" width="6.5703125" style="9" customWidth="1"/>
    <col min="768" max="768" width="19.85546875" style="9" customWidth="1"/>
    <col min="769" max="777" width="12.85546875" style="9" customWidth="1"/>
    <col min="778" max="778" width="11.5703125" style="9"/>
    <col min="779" max="780" width="12.85546875" style="9" customWidth="1"/>
    <col min="781" max="1022" width="11.5703125" style="9"/>
    <col min="1023" max="1023" width="6.5703125" style="9" customWidth="1"/>
    <col min="1024" max="1024" width="19.85546875" style="9" customWidth="1"/>
    <col min="1025" max="1033" width="12.85546875" style="9" customWidth="1"/>
    <col min="1034" max="1034" width="11.5703125" style="9"/>
    <col min="1035" max="1036" width="12.85546875" style="9" customWidth="1"/>
    <col min="1037" max="1278" width="11.5703125" style="9"/>
    <col min="1279" max="1279" width="6.5703125" style="9" customWidth="1"/>
    <col min="1280" max="1280" width="19.85546875" style="9" customWidth="1"/>
    <col min="1281" max="1289" width="12.85546875" style="9" customWidth="1"/>
    <col min="1290" max="1290" width="11.5703125" style="9"/>
    <col min="1291" max="1292" width="12.85546875" style="9" customWidth="1"/>
    <col min="1293" max="1534" width="11.5703125" style="9"/>
    <col min="1535" max="1535" width="6.5703125" style="9" customWidth="1"/>
    <col min="1536" max="1536" width="19.85546875" style="9" customWidth="1"/>
    <col min="1537" max="1545" width="12.85546875" style="9" customWidth="1"/>
    <col min="1546" max="1546" width="11.5703125" style="9"/>
    <col min="1547" max="1548" width="12.85546875" style="9" customWidth="1"/>
    <col min="1549" max="1790" width="11.5703125" style="9"/>
    <col min="1791" max="1791" width="6.5703125" style="9" customWidth="1"/>
    <col min="1792" max="1792" width="19.85546875" style="9" customWidth="1"/>
    <col min="1793" max="1801" width="12.85546875" style="9" customWidth="1"/>
    <col min="1802" max="1802" width="11.5703125" style="9"/>
    <col min="1803" max="1804" width="12.85546875" style="9" customWidth="1"/>
    <col min="1805" max="2046" width="11.5703125" style="9"/>
    <col min="2047" max="2047" width="6.5703125" style="9" customWidth="1"/>
    <col min="2048" max="2048" width="19.85546875" style="9" customWidth="1"/>
    <col min="2049" max="2057" width="12.85546875" style="9" customWidth="1"/>
    <col min="2058" max="2058" width="11.5703125" style="9"/>
    <col min="2059" max="2060" width="12.85546875" style="9" customWidth="1"/>
    <col min="2061" max="2302" width="11.5703125" style="9"/>
    <col min="2303" max="2303" width="6.5703125" style="9" customWidth="1"/>
    <col min="2304" max="2304" width="19.85546875" style="9" customWidth="1"/>
    <col min="2305" max="2313" width="12.85546875" style="9" customWidth="1"/>
    <col min="2314" max="2314" width="11.5703125" style="9"/>
    <col min="2315" max="2316" width="12.85546875" style="9" customWidth="1"/>
    <col min="2317" max="2558" width="11.5703125" style="9"/>
    <col min="2559" max="2559" width="6.5703125" style="9" customWidth="1"/>
    <col min="2560" max="2560" width="19.85546875" style="9" customWidth="1"/>
    <col min="2561" max="2569" width="12.85546875" style="9" customWidth="1"/>
    <col min="2570" max="2570" width="11.5703125" style="9"/>
    <col min="2571" max="2572" width="12.85546875" style="9" customWidth="1"/>
    <col min="2573" max="2814" width="11.5703125" style="9"/>
    <col min="2815" max="2815" width="6.5703125" style="9" customWidth="1"/>
    <col min="2816" max="2816" width="19.85546875" style="9" customWidth="1"/>
    <col min="2817" max="2825" width="12.85546875" style="9" customWidth="1"/>
    <col min="2826" max="2826" width="11.5703125" style="9"/>
    <col min="2827" max="2828" width="12.85546875" style="9" customWidth="1"/>
    <col min="2829" max="3070" width="11.5703125" style="9"/>
    <col min="3071" max="3071" width="6.5703125" style="9" customWidth="1"/>
    <col min="3072" max="3072" width="19.85546875" style="9" customWidth="1"/>
    <col min="3073" max="3081" width="12.85546875" style="9" customWidth="1"/>
    <col min="3082" max="3082" width="11.5703125" style="9"/>
    <col min="3083" max="3084" width="12.85546875" style="9" customWidth="1"/>
    <col min="3085" max="3326" width="11.5703125" style="9"/>
    <col min="3327" max="3327" width="6.5703125" style="9" customWidth="1"/>
    <col min="3328" max="3328" width="19.85546875" style="9" customWidth="1"/>
    <col min="3329" max="3337" width="12.85546875" style="9" customWidth="1"/>
    <col min="3338" max="3338" width="11.5703125" style="9"/>
    <col min="3339" max="3340" width="12.85546875" style="9" customWidth="1"/>
    <col min="3341" max="3582" width="11.5703125" style="9"/>
    <col min="3583" max="3583" width="6.5703125" style="9" customWidth="1"/>
    <col min="3584" max="3584" width="19.85546875" style="9" customWidth="1"/>
    <col min="3585" max="3593" width="12.85546875" style="9" customWidth="1"/>
    <col min="3594" max="3594" width="11.5703125" style="9"/>
    <col min="3595" max="3596" width="12.85546875" style="9" customWidth="1"/>
    <col min="3597" max="3838" width="11.5703125" style="9"/>
    <col min="3839" max="3839" width="6.5703125" style="9" customWidth="1"/>
    <col min="3840" max="3840" width="19.85546875" style="9" customWidth="1"/>
    <col min="3841" max="3849" width="12.85546875" style="9" customWidth="1"/>
    <col min="3850" max="3850" width="11.5703125" style="9"/>
    <col min="3851" max="3852" width="12.85546875" style="9" customWidth="1"/>
    <col min="3853" max="4094" width="11.5703125" style="9"/>
    <col min="4095" max="4095" width="6.5703125" style="9" customWidth="1"/>
    <col min="4096" max="4096" width="19.85546875" style="9" customWidth="1"/>
    <col min="4097" max="4105" width="12.85546875" style="9" customWidth="1"/>
    <col min="4106" max="4106" width="11.5703125" style="9"/>
    <col min="4107" max="4108" width="12.85546875" style="9" customWidth="1"/>
    <col min="4109" max="4350" width="11.5703125" style="9"/>
    <col min="4351" max="4351" width="6.5703125" style="9" customWidth="1"/>
    <col min="4352" max="4352" width="19.85546875" style="9" customWidth="1"/>
    <col min="4353" max="4361" width="12.85546875" style="9" customWidth="1"/>
    <col min="4362" max="4362" width="11.5703125" style="9"/>
    <col min="4363" max="4364" width="12.85546875" style="9" customWidth="1"/>
    <col min="4365" max="4606" width="11.5703125" style="9"/>
    <col min="4607" max="4607" width="6.5703125" style="9" customWidth="1"/>
    <col min="4608" max="4608" width="19.85546875" style="9" customWidth="1"/>
    <col min="4609" max="4617" width="12.85546875" style="9" customWidth="1"/>
    <col min="4618" max="4618" width="11.5703125" style="9"/>
    <col min="4619" max="4620" width="12.85546875" style="9" customWidth="1"/>
    <col min="4621" max="4862" width="11.5703125" style="9"/>
    <col min="4863" max="4863" width="6.5703125" style="9" customWidth="1"/>
    <col min="4864" max="4864" width="19.85546875" style="9" customWidth="1"/>
    <col min="4865" max="4873" width="12.85546875" style="9" customWidth="1"/>
    <col min="4874" max="4874" width="11.5703125" style="9"/>
    <col min="4875" max="4876" width="12.85546875" style="9" customWidth="1"/>
    <col min="4877" max="5118" width="11.5703125" style="9"/>
    <col min="5119" max="5119" width="6.5703125" style="9" customWidth="1"/>
    <col min="5120" max="5120" width="19.85546875" style="9" customWidth="1"/>
    <col min="5121" max="5129" width="12.85546875" style="9" customWidth="1"/>
    <col min="5130" max="5130" width="11.5703125" style="9"/>
    <col min="5131" max="5132" width="12.85546875" style="9" customWidth="1"/>
    <col min="5133" max="5374" width="11.5703125" style="9"/>
    <col min="5375" max="5375" width="6.5703125" style="9" customWidth="1"/>
    <col min="5376" max="5376" width="19.85546875" style="9" customWidth="1"/>
    <col min="5377" max="5385" width="12.85546875" style="9" customWidth="1"/>
    <col min="5386" max="5386" width="11.5703125" style="9"/>
    <col min="5387" max="5388" width="12.85546875" style="9" customWidth="1"/>
    <col min="5389" max="5630" width="11.5703125" style="9"/>
    <col min="5631" max="5631" width="6.5703125" style="9" customWidth="1"/>
    <col min="5632" max="5632" width="19.85546875" style="9" customWidth="1"/>
    <col min="5633" max="5641" width="12.85546875" style="9" customWidth="1"/>
    <col min="5642" max="5642" width="11.5703125" style="9"/>
    <col min="5643" max="5644" width="12.85546875" style="9" customWidth="1"/>
    <col min="5645" max="5886" width="11.5703125" style="9"/>
    <col min="5887" max="5887" width="6.5703125" style="9" customWidth="1"/>
    <col min="5888" max="5888" width="19.85546875" style="9" customWidth="1"/>
    <col min="5889" max="5897" width="12.85546875" style="9" customWidth="1"/>
    <col min="5898" max="5898" width="11.5703125" style="9"/>
    <col min="5899" max="5900" width="12.85546875" style="9" customWidth="1"/>
    <col min="5901" max="6142" width="11.5703125" style="9"/>
    <col min="6143" max="6143" width="6.5703125" style="9" customWidth="1"/>
    <col min="6144" max="6144" width="19.85546875" style="9" customWidth="1"/>
    <col min="6145" max="6153" width="12.85546875" style="9" customWidth="1"/>
    <col min="6154" max="6154" width="11.5703125" style="9"/>
    <col min="6155" max="6156" width="12.85546875" style="9" customWidth="1"/>
    <col min="6157" max="6398" width="11.5703125" style="9"/>
    <col min="6399" max="6399" width="6.5703125" style="9" customWidth="1"/>
    <col min="6400" max="6400" width="19.85546875" style="9" customWidth="1"/>
    <col min="6401" max="6409" width="12.85546875" style="9" customWidth="1"/>
    <col min="6410" max="6410" width="11.5703125" style="9"/>
    <col min="6411" max="6412" width="12.85546875" style="9" customWidth="1"/>
    <col min="6413" max="6654" width="11.5703125" style="9"/>
    <col min="6655" max="6655" width="6.5703125" style="9" customWidth="1"/>
    <col min="6656" max="6656" width="19.85546875" style="9" customWidth="1"/>
    <col min="6657" max="6665" width="12.85546875" style="9" customWidth="1"/>
    <col min="6666" max="6666" width="11.5703125" style="9"/>
    <col min="6667" max="6668" width="12.85546875" style="9" customWidth="1"/>
    <col min="6669" max="6910" width="11.5703125" style="9"/>
    <col min="6911" max="6911" width="6.5703125" style="9" customWidth="1"/>
    <col min="6912" max="6912" width="19.85546875" style="9" customWidth="1"/>
    <col min="6913" max="6921" width="12.85546875" style="9" customWidth="1"/>
    <col min="6922" max="6922" width="11.5703125" style="9"/>
    <col min="6923" max="6924" width="12.85546875" style="9" customWidth="1"/>
    <col min="6925" max="7166" width="11.5703125" style="9"/>
    <col min="7167" max="7167" width="6.5703125" style="9" customWidth="1"/>
    <col min="7168" max="7168" width="19.85546875" style="9" customWidth="1"/>
    <col min="7169" max="7177" width="12.85546875" style="9" customWidth="1"/>
    <col min="7178" max="7178" width="11.5703125" style="9"/>
    <col min="7179" max="7180" width="12.85546875" style="9" customWidth="1"/>
    <col min="7181" max="7422" width="11.5703125" style="9"/>
    <col min="7423" max="7423" width="6.5703125" style="9" customWidth="1"/>
    <col min="7424" max="7424" width="19.85546875" style="9" customWidth="1"/>
    <col min="7425" max="7433" width="12.85546875" style="9" customWidth="1"/>
    <col min="7434" max="7434" width="11.5703125" style="9"/>
    <col min="7435" max="7436" width="12.85546875" style="9" customWidth="1"/>
    <col min="7437" max="7678" width="11.5703125" style="9"/>
    <col min="7679" max="7679" width="6.5703125" style="9" customWidth="1"/>
    <col min="7680" max="7680" width="19.85546875" style="9" customWidth="1"/>
    <col min="7681" max="7689" width="12.85546875" style="9" customWidth="1"/>
    <col min="7690" max="7690" width="11.5703125" style="9"/>
    <col min="7691" max="7692" width="12.85546875" style="9" customWidth="1"/>
    <col min="7693" max="7934" width="11.5703125" style="9"/>
    <col min="7935" max="7935" width="6.5703125" style="9" customWidth="1"/>
    <col min="7936" max="7936" width="19.85546875" style="9" customWidth="1"/>
    <col min="7937" max="7945" width="12.85546875" style="9" customWidth="1"/>
    <col min="7946" max="7946" width="11.5703125" style="9"/>
    <col min="7947" max="7948" width="12.85546875" style="9" customWidth="1"/>
    <col min="7949" max="8190" width="11.5703125" style="9"/>
    <col min="8191" max="8191" width="6.5703125" style="9" customWidth="1"/>
    <col min="8192" max="8192" width="19.85546875" style="9" customWidth="1"/>
    <col min="8193" max="8201" width="12.85546875" style="9" customWidth="1"/>
    <col min="8202" max="8202" width="11.5703125" style="9"/>
    <col min="8203" max="8204" width="12.85546875" style="9" customWidth="1"/>
    <col min="8205" max="8446" width="11.5703125" style="9"/>
    <col min="8447" max="8447" width="6.5703125" style="9" customWidth="1"/>
    <col min="8448" max="8448" width="19.85546875" style="9" customWidth="1"/>
    <col min="8449" max="8457" width="12.85546875" style="9" customWidth="1"/>
    <col min="8458" max="8458" width="11.5703125" style="9"/>
    <col min="8459" max="8460" width="12.85546875" style="9" customWidth="1"/>
    <col min="8461" max="8702" width="11.5703125" style="9"/>
    <col min="8703" max="8703" width="6.5703125" style="9" customWidth="1"/>
    <col min="8704" max="8704" width="19.85546875" style="9" customWidth="1"/>
    <col min="8705" max="8713" width="12.85546875" style="9" customWidth="1"/>
    <col min="8714" max="8714" width="11.5703125" style="9"/>
    <col min="8715" max="8716" width="12.85546875" style="9" customWidth="1"/>
    <col min="8717" max="8958" width="11.5703125" style="9"/>
    <col min="8959" max="8959" width="6.5703125" style="9" customWidth="1"/>
    <col min="8960" max="8960" width="19.85546875" style="9" customWidth="1"/>
    <col min="8961" max="8969" width="12.85546875" style="9" customWidth="1"/>
    <col min="8970" max="8970" width="11.5703125" style="9"/>
    <col min="8971" max="8972" width="12.85546875" style="9" customWidth="1"/>
    <col min="8973" max="9214" width="11.5703125" style="9"/>
    <col min="9215" max="9215" width="6.5703125" style="9" customWidth="1"/>
    <col min="9216" max="9216" width="19.85546875" style="9" customWidth="1"/>
    <col min="9217" max="9225" width="12.85546875" style="9" customWidth="1"/>
    <col min="9226" max="9226" width="11.5703125" style="9"/>
    <col min="9227" max="9228" width="12.85546875" style="9" customWidth="1"/>
    <col min="9229" max="9470" width="11.5703125" style="9"/>
    <col min="9471" max="9471" width="6.5703125" style="9" customWidth="1"/>
    <col min="9472" max="9472" width="19.85546875" style="9" customWidth="1"/>
    <col min="9473" max="9481" width="12.85546875" style="9" customWidth="1"/>
    <col min="9482" max="9482" width="11.5703125" style="9"/>
    <col min="9483" max="9484" width="12.85546875" style="9" customWidth="1"/>
    <col min="9485" max="9726" width="11.5703125" style="9"/>
    <col min="9727" max="9727" width="6.5703125" style="9" customWidth="1"/>
    <col min="9728" max="9728" width="19.85546875" style="9" customWidth="1"/>
    <col min="9729" max="9737" width="12.85546875" style="9" customWidth="1"/>
    <col min="9738" max="9738" width="11.5703125" style="9"/>
    <col min="9739" max="9740" width="12.85546875" style="9" customWidth="1"/>
    <col min="9741" max="9982" width="11.5703125" style="9"/>
    <col min="9983" max="9983" width="6.5703125" style="9" customWidth="1"/>
    <col min="9984" max="9984" width="19.85546875" style="9" customWidth="1"/>
    <col min="9985" max="9993" width="12.85546875" style="9" customWidth="1"/>
    <col min="9994" max="9994" width="11.5703125" style="9"/>
    <col min="9995" max="9996" width="12.85546875" style="9" customWidth="1"/>
    <col min="9997" max="10238" width="11.5703125" style="9"/>
    <col min="10239" max="10239" width="6.5703125" style="9" customWidth="1"/>
    <col min="10240" max="10240" width="19.85546875" style="9" customWidth="1"/>
    <col min="10241" max="10249" width="12.85546875" style="9" customWidth="1"/>
    <col min="10250" max="10250" width="11.5703125" style="9"/>
    <col min="10251" max="10252" width="12.85546875" style="9" customWidth="1"/>
    <col min="10253" max="10494" width="11.5703125" style="9"/>
    <col min="10495" max="10495" width="6.5703125" style="9" customWidth="1"/>
    <col min="10496" max="10496" width="19.85546875" style="9" customWidth="1"/>
    <col min="10497" max="10505" width="12.85546875" style="9" customWidth="1"/>
    <col min="10506" max="10506" width="11.5703125" style="9"/>
    <col min="10507" max="10508" width="12.85546875" style="9" customWidth="1"/>
    <col min="10509" max="10750" width="11.5703125" style="9"/>
    <col min="10751" max="10751" width="6.5703125" style="9" customWidth="1"/>
    <col min="10752" max="10752" width="19.85546875" style="9" customWidth="1"/>
    <col min="10753" max="10761" width="12.85546875" style="9" customWidth="1"/>
    <col min="10762" max="10762" width="11.5703125" style="9"/>
    <col min="10763" max="10764" width="12.85546875" style="9" customWidth="1"/>
    <col min="10765" max="11006" width="11.5703125" style="9"/>
    <col min="11007" max="11007" width="6.5703125" style="9" customWidth="1"/>
    <col min="11008" max="11008" width="19.85546875" style="9" customWidth="1"/>
    <col min="11009" max="11017" width="12.85546875" style="9" customWidth="1"/>
    <col min="11018" max="11018" width="11.5703125" style="9"/>
    <col min="11019" max="11020" width="12.85546875" style="9" customWidth="1"/>
    <col min="11021" max="11262" width="11.5703125" style="9"/>
    <col min="11263" max="11263" width="6.5703125" style="9" customWidth="1"/>
    <col min="11264" max="11264" width="19.85546875" style="9" customWidth="1"/>
    <col min="11265" max="11273" width="12.85546875" style="9" customWidth="1"/>
    <col min="11274" max="11274" width="11.5703125" style="9"/>
    <col min="11275" max="11276" width="12.85546875" style="9" customWidth="1"/>
    <col min="11277" max="11518" width="11.5703125" style="9"/>
    <col min="11519" max="11519" width="6.5703125" style="9" customWidth="1"/>
    <col min="11520" max="11520" width="19.85546875" style="9" customWidth="1"/>
    <col min="11521" max="11529" width="12.85546875" style="9" customWidth="1"/>
    <col min="11530" max="11530" width="11.5703125" style="9"/>
    <col min="11531" max="11532" width="12.85546875" style="9" customWidth="1"/>
    <col min="11533" max="11774" width="11.5703125" style="9"/>
    <col min="11775" max="11775" width="6.5703125" style="9" customWidth="1"/>
    <col min="11776" max="11776" width="19.85546875" style="9" customWidth="1"/>
    <col min="11777" max="11785" width="12.85546875" style="9" customWidth="1"/>
    <col min="11786" max="11786" width="11.5703125" style="9"/>
    <col min="11787" max="11788" width="12.85546875" style="9" customWidth="1"/>
    <col min="11789" max="12030" width="11.5703125" style="9"/>
    <col min="12031" max="12031" width="6.5703125" style="9" customWidth="1"/>
    <col min="12032" max="12032" width="19.85546875" style="9" customWidth="1"/>
    <col min="12033" max="12041" width="12.85546875" style="9" customWidth="1"/>
    <col min="12042" max="12042" width="11.5703125" style="9"/>
    <col min="12043" max="12044" width="12.85546875" style="9" customWidth="1"/>
    <col min="12045" max="12286" width="11.5703125" style="9"/>
    <col min="12287" max="12287" width="6.5703125" style="9" customWidth="1"/>
    <col min="12288" max="12288" width="19.85546875" style="9" customWidth="1"/>
    <col min="12289" max="12297" width="12.85546875" style="9" customWidth="1"/>
    <col min="12298" max="12298" width="11.5703125" style="9"/>
    <col min="12299" max="12300" width="12.85546875" style="9" customWidth="1"/>
    <col min="12301" max="12542" width="11.5703125" style="9"/>
    <col min="12543" max="12543" width="6.5703125" style="9" customWidth="1"/>
    <col min="12544" max="12544" width="19.85546875" style="9" customWidth="1"/>
    <col min="12545" max="12553" width="12.85546875" style="9" customWidth="1"/>
    <col min="12554" max="12554" width="11.5703125" style="9"/>
    <col min="12555" max="12556" width="12.85546875" style="9" customWidth="1"/>
    <col min="12557" max="12798" width="11.5703125" style="9"/>
    <col min="12799" max="12799" width="6.5703125" style="9" customWidth="1"/>
    <col min="12800" max="12800" width="19.85546875" style="9" customWidth="1"/>
    <col min="12801" max="12809" width="12.85546875" style="9" customWidth="1"/>
    <col min="12810" max="12810" width="11.5703125" style="9"/>
    <col min="12811" max="12812" width="12.85546875" style="9" customWidth="1"/>
    <col min="12813" max="13054" width="11.5703125" style="9"/>
    <col min="13055" max="13055" width="6.5703125" style="9" customWidth="1"/>
    <col min="13056" max="13056" width="19.85546875" style="9" customWidth="1"/>
    <col min="13057" max="13065" width="12.85546875" style="9" customWidth="1"/>
    <col min="13066" max="13066" width="11.5703125" style="9"/>
    <col min="13067" max="13068" width="12.85546875" style="9" customWidth="1"/>
    <col min="13069" max="13310" width="11.5703125" style="9"/>
    <col min="13311" max="13311" width="6.5703125" style="9" customWidth="1"/>
    <col min="13312" max="13312" width="19.85546875" style="9" customWidth="1"/>
    <col min="13313" max="13321" width="12.85546875" style="9" customWidth="1"/>
    <col min="13322" max="13322" width="11.5703125" style="9"/>
    <col min="13323" max="13324" width="12.85546875" style="9" customWidth="1"/>
    <col min="13325" max="13566" width="11.5703125" style="9"/>
    <col min="13567" max="13567" width="6.5703125" style="9" customWidth="1"/>
    <col min="13568" max="13568" width="19.85546875" style="9" customWidth="1"/>
    <col min="13569" max="13577" width="12.85546875" style="9" customWidth="1"/>
    <col min="13578" max="13578" width="11.5703125" style="9"/>
    <col min="13579" max="13580" width="12.85546875" style="9" customWidth="1"/>
    <col min="13581" max="13822" width="11.5703125" style="9"/>
    <col min="13823" max="13823" width="6.5703125" style="9" customWidth="1"/>
    <col min="13824" max="13824" width="19.85546875" style="9" customWidth="1"/>
    <col min="13825" max="13833" width="12.85546875" style="9" customWidth="1"/>
    <col min="13834" max="13834" width="11.5703125" style="9"/>
    <col min="13835" max="13836" width="12.85546875" style="9" customWidth="1"/>
    <col min="13837" max="14078" width="11.5703125" style="9"/>
    <col min="14079" max="14079" width="6.5703125" style="9" customWidth="1"/>
    <col min="14080" max="14080" width="19.85546875" style="9" customWidth="1"/>
    <col min="14081" max="14089" width="12.85546875" style="9" customWidth="1"/>
    <col min="14090" max="14090" width="11.5703125" style="9"/>
    <col min="14091" max="14092" width="12.85546875" style="9" customWidth="1"/>
    <col min="14093" max="14334" width="11.5703125" style="9"/>
    <col min="14335" max="14335" width="6.5703125" style="9" customWidth="1"/>
    <col min="14336" max="14336" width="19.85546875" style="9" customWidth="1"/>
    <col min="14337" max="14345" width="12.85546875" style="9" customWidth="1"/>
    <col min="14346" max="14346" width="11.5703125" style="9"/>
    <col min="14347" max="14348" width="12.85546875" style="9" customWidth="1"/>
    <col min="14349" max="14590" width="11.5703125" style="9"/>
    <col min="14591" max="14591" width="6.5703125" style="9" customWidth="1"/>
    <col min="14592" max="14592" width="19.85546875" style="9" customWidth="1"/>
    <col min="14593" max="14601" width="12.85546875" style="9" customWidth="1"/>
    <col min="14602" max="14602" width="11.5703125" style="9"/>
    <col min="14603" max="14604" width="12.85546875" style="9" customWidth="1"/>
    <col min="14605" max="14846" width="11.5703125" style="9"/>
    <col min="14847" max="14847" width="6.5703125" style="9" customWidth="1"/>
    <col min="14848" max="14848" width="19.85546875" style="9" customWidth="1"/>
    <col min="14849" max="14857" width="12.85546875" style="9" customWidth="1"/>
    <col min="14858" max="14858" width="11.5703125" style="9"/>
    <col min="14859" max="14860" width="12.85546875" style="9" customWidth="1"/>
    <col min="14861" max="15102" width="11.5703125" style="9"/>
    <col min="15103" max="15103" width="6.5703125" style="9" customWidth="1"/>
    <col min="15104" max="15104" width="19.85546875" style="9" customWidth="1"/>
    <col min="15105" max="15113" width="12.85546875" style="9" customWidth="1"/>
    <col min="15114" max="15114" width="11.5703125" style="9"/>
    <col min="15115" max="15116" width="12.85546875" style="9" customWidth="1"/>
    <col min="15117" max="15358" width="11.5703125" style="9"/>
    <col min="15359" max="15359" width="6.5703125" style="9" customWidth="1"/>
    <col min="15360" max="15360" width="19.85546875" style="9" customWidth="1"/>
    <col min="15361" max="15369" width="12.85546875" style="9" customWidth="1"/>
    <col min="15370" max="15370" width="11.5703125" style="9"/>
    <col min="15371" max="15372" width="12.85546875" style="9" customWidth="1"/>
    <col min="15373" max="15614" width="11.5703125" style="9"/>
    <col min="15615" max="15615" width="6.5703125" style="9" customWidth="1"/>
    <col min="15616" max="15616" width="19.85546875" style="9" customWidth="1"/>
    <col min="15617" max="15625" width="12.85546875" style="9" customWidth="1"/>
    <col min="15626" max="15626" width="11.5703125" style="9"/>
    <col min="15627" max="15628" width="12.85546875" style="9" customWidth="1"/>
    <col min="15629" max="15870" width="11.5703125" style="9"/>
    <col min="15871" max="15871" width="6.5703125" style="9" customWidth="1"/>
    <col min="15872" max="15872" width="19.85546875" style="9" customWidth="1"/>
    <col min="15873" max="15881" width="12.85546875" style="9" customWidth="1"/>
    <col min="15882" max="15882" width="11.5703125" style="9"/>
    <col min="15883" max="15884" width="12.85546875" style="9" customWidth="1"/>
    <col min="15885" max="16126" width="11.5703125" style="9"/>
    <col min="16127" max="16127" width="6.5703125" style="9" customWidth="1"/>
    <col min="16128" max="16128" width="19.85546875" style="9" customWidth="1"/>
    <col min="16129" max="16137" width="12.85546875" style="9" customWidth="1"/>
    <col min="16138" max="16138" width="11.5703125" style="9"/>
    <col min="16139" max="16140" width="12.85546875" style="9" customWidth="1"/>
    <col min="16141" max="16384" width="11.5703125" style="9"/>
  </cols>
  <sheetData>
    <row r="1" spans="1:11">
      <c r="A1" s="530" t="s">
        <v>411</v>
      </c>
      <c r="B1" s="530"/>
      <c r="C1" s="530"/>
      <c r="D1" s="530"/>
      <c r="E1" s="530"/>
      <c r="F1" s="530"/>
      <c r="G1" s="530"/>
      <c r="H1" s="530"/>
      <c r="I1" s="530"/>
      <c r="J1" s="530"/>
      <c r="K1" s="530"/>
    </row>
    <row r="2" spans="1:11" ht="21" customHeight="1">
      <c r="A2" s="8" t="s">
        <v>237</v>
      </c>
      <c r="B2" s="8"/>
      <c r="C2" s="30"/>
      <c r="D2" s="30"/>
      <c r="E2" s="30"/>
      <c r="F2" s="30"/>
      <c r="G2" s="30"/>
      <c r="H2" s="30"/>
      <c r="I2" s="30"/>
      <c r="J2" s="30"/>
      <c r="K2" s="30"/>
    </row>
    <row r="3" spans="1:11" ht="21" customHeight="1">
      <c r="A3" s="8" t="s">
        <v>248</v>
      </c>
      <c r="B3" s="8"/>
      <c r="C3" s="17"/>
      <c r="D3" s="17"/>
      <c r="E3" s="17"/>
      <c r="F3" s="17"/>
      <c r="G3" s="17"/>
      <c r="H3" s="17"/>
      <c r="I3" s="17"/>
      <c r="J3" s="17"/>
      <c r="K3" s="17"/>
    </row>
    <row r="4" spans="1:11" ht="21" customHeight="1">
      <c r="A4" s="551" t="s">
        <v>371</v>
      </c>
      <c r="B4" s="551"/>
      <c r="C4" s="551"/>
      <c r="D4" s="551"/>
      <c r="E4" s="551"/>
      <c r="F4" s="551"/>
      <c r="G4" s="551"/>
      <c r="H4" s="551"/>
      <c r="I4" s="551"/>
      <c r="J4" s="551"/>
      <c r="K4" s="551"/>
    </row>
    <row r="5" spans="1:11" ht="18" customHeight="1">
      <c r="A5" s="532" t="s">
        <v>370</v>
      </c>
      <c r="B5" s="532"/>
      <c r="C5" s="532"/>
      <c r="D5" s="532"/>
      <c r="E5" s="532"/>
      <c r="F5" s="532"/>
      <c r="G5" s="532"/>
      <c r="H5" s="532"/>
      <c r="I5" s="532"/>
      <c r="J5" s="532"/>
      <c r="K5" s="532"/>
    </row>
    <row r="6" spans="1:11" ht="14.25" customHeight="1">
      <c r="A6" s="12"/>
      <c r="B6" s="12"/>
      <c r="C6" s="17"/>
      <c r="D6" s="17"/>
      <c r="E6" s="17"/>
      <c r="F6" s="17"/>
      <c r="G6" s="17"/>
      <c r="H6" s="17"/>
      <c r="I6" s="17"/>
      <c r="J6" s="17"/>
      <c r="K6" s="17"/>
    </row>
    <row r="7" spans="1:11" ht="19.5" customHeight="1">
      <c r="A7" s="13"/>
      <c r="B7" s="13"/>
      <c r="C7" s="18"/>
      <c r="D7" s="18"/>
      <c r="E7" s="18"/>
      <c r="F7" s="18"/>
      <c r="G7" s="18"/>
      <c r="H7" s="18"/>
      <c r="I7" s="18"/>
      <c r="J7" s="18"/>
      <c r="K7" s="19" t="s">
        <v>196</v>
      </c>
    </row>
    <row r="8" spans="1:11" s="15" customFormat="1" ht="32.25" customHeight="1">
      <c r="A8" s="552" t="s">
        <v>87</v>
      </c>
      <c r="B8" s="575" t="s">
        <v>207</v>
      </c>
      <c r="C8" s="524" t="s">
        <v>208</v>
      </c>
      <c r="D8" s="524" t="s">
        <v>94</v>
      </c>
      <c r="E8" s="524" t="s">
        <v>238</v>
      </c>
      <c r="F8" s="524"/>
      <c r="G8" s="524"/>
      <c r="H8" s="524" t="s">
        <v>239</v>
      </c>
      <c r="I8" s="524" t="s">
        <v>240</v>
      </c>
      <c r="J8" s="524" t="s">
        <v>104</v>
      </c>
      <c r="K8" s="524" t="s">
        <v>241</v>
      </c>
    </row>
    <row r="9" spans="1:11" s="15" customFormat="1" ht="32.25" customHeight="1">
      <c r="A9" s="552"/>
      <c r="B9" s="575"/>
      <c r="C9" s="524"/>
      <c r="D9" s="524"/>
      <c r="E9" s="524" t="s">
        <v>242</v>
      </c>
      <c r="F9" s="524" t="s">
        <v>243</v>
      </c>
      <c r="G9" s="574"/>
      <c r="H9" s="524"/>
      <c r="I9" s="524"/>
      <c r="J9" s="524"/>
      <c r="K9" s="524"/>
    </row>
    <row r="10" spans="1:11" s="15" customFormat="1" ht="90" customHeight="1">
      <c r="A10" s="552"/>
      <c r="B10" s="575"/>
      <c r="C10" s="524"/>
      <c r="D10" s="524"/>
      <c r="E10" s="524"/>
      <c r="F10" s="31" t="s">
        <v>244</v>
      </c>
      <c r="G10" s="31" t="s">
        <v>245</v>
      </c>
      <c r="H10" s="524"/>
      <c r="I10" s="524"/>
      <c r="J10" s="524"/>
      <c r="K10" s="524"/>
    </row>
    <row r="11" spans="1:11" s="14" customFormat="1" ht="18.75">
      <c r="A11" s="28"/>
      <c r="B11" s="28" t="s">
        <v>161</v>
      </c>
      <c r="C11" s="38">
        <f t="shared" ref="C11:G11" si="0">SUM(C12:C113)</f>
        <v>11041999.958177</v>
      </c>
      <c r="D11" s="38">
        <f t="shared" si="0"/>
        <v>5101144</v>
      </c>
      <c r="E11" s="38">
        <f t="shared" si="0"/>
        <v>1425100</v>
      </c>
      <c r="F11" s="38">
        <f t="shared" si="0"/>
        <v>3676044</v>
      </c>
      <c r="G11" s="38">
        <f t="shared" si="0"/>
        <v>3676044</v>
      </c>
      <c r="H11" s="38">
        <f>SUM(H12:H113)</f>
        <v>11024901</v>
      </c>
      <c r="I11" s="38"/>
      <c r="J11" s="38"/>
      <c r="K11" s="38">
        <f>SUM(K12:K113)</f>
        <v>16126045</v>
      </c>
    </row>
    <row r="12" spans="1:11" s="14" customFormat="1" ht="18.75">
      <c r="A12" s="39">
        <v>1</v>
      </c>
      <c r="B12" s="39" t="s">
        <v>12</v>
      </c>
      <c r="C12" s="40">
        <v>2921165</v>
      </c>
      <c r="D12" s="40">
        <v>568709</v>
      </c>
      <c r="E12" s="40">
        <v>241472</v>
      </c>
      <c r="F12" s="40">
        <v>327237</v>
      </c>
      <c r="G12" s="41">
        <v>327237</v>
      </c>
      <c r="H12" s="40">
        <v>47936</v>
      </c>
      <c r="I12" s="40"/>
      <c r="J12" s="40"/>
      <c r="K12" s="40">
        <v>616645</v>
      </c>
    </row>
    <row r="13" spans="1:11" s="14" customFormat="1" ht="18.75">
      <c r="A13" s="39">
        <v>2</v>
      </c>
      <c r="B13" s="39" t="s">
        <v>14</v>
      </c>
      <c r="C13" s="40">
        <v>542436</v>
      </c>
      <c r="D13" s="40">
        <v>235756</v>
      </c>
      <c r="E13" s="40">
        <v>46149</v>
      </c>
      <c r="F13" s="40">
        <v>189607</v>
      </c>
      <c r="G13" s="41">
        <v>189607</v>
      </c>
      <c r="H13" s="40">
        <v>19750</v>
      </c>
      <c r="I13" s="40"/>
      <c r="J13" s="40"/>
      <c r="K13" s="40">
        <v>255506</v>
      </c>
    </row>
    <row r="14" spans="1:11" s="14" customFormat="1" ht="18.75">
      <c r="A14" s="39">
        <v>3</v>
      </c>
      <c r="B14" s="39" t="s">
        <v>15</v>
      </c>
      <c r="C14" s="40">
        <v>505049</v>
      </c>
      <c r="D14" s="40">
        <v>174149</v>
      </c>
      <c r="E14" s="40">
        <v>22092</v>
      </c>
      <c r="F14" s="40">
        <v>152057</v>
      </c>
      <c r="G14" s="41">
        <v>152057</v>
      </c>
      <c r="H14" s="40">
        <v>27071</v>
      </c>
      <c r="I14" s="40"/>
      <c r="J14" s="40"/>
      <c r="K14" s="40">
        <v>201220</v>
      </c>
    </row>
    <row r="15" spans="1:11" s="14" customFormat="1" ht="18.75">
      <c r="A15" s="39">
        <v>4</v>
      </c>
      <c r="B15" s="39" t="s">
        <v>13</v>
      </c>
      <c r="C15" s="40">
        <v>1308170</v>
      </c>
      <c r="D15" s="40">
        <v>236804</v>
      </c>
      <c r="E15" s="40">
        <v>70034</v>
      </c>
      <c r="F15" s="40">
        <v>166770</v>
      </c>
      <c r="G15" s="41">
        <v>166770</v>
      </c>
      <c r="H15" s="42">
        <v>22688</v>
      </c>
      <c r="I15" s="40"/>
      <c r="J15" s="40"/>
      <c r="K15" s="40">
        <v>259492</v>
      </c>
    </row>
    <row r="16" spans="1:11" s="14" customFormat="1" ht="18.75">
      <c r="A16" s="39">
        <v>5</v>
      </c>
      <c r="B16" s="39" t="s">
        <v>16</v>
      </c>
      <c r="C16" s="40">
        <v>228838</v>
      </c>
      <c r="D16" s="40">
        <v>165817</v>
      </c>
      <c r="E16" s="40">
        <v>28954</v>
      </c>
      <c r="F16" s="40">
        <v>136863</v>
      </c>
      <c r="G16" s="41">
        <v>136863</v>
      </c>
      <c r="H16" s="40">
        <v>38382</v>
      </c>
      <c r="I16" s="40"/>
      <c r="J16" s="40"/>
      <c r="K16" s="40">
        <v>204199</v>
      </c>
    </row>
    <row r="17" spans="1:11" s="14" customFormat="1" ht="18.75">
      <c r="A17" s="39">
        <v>6</v>
      </c>
      <c r="B17" s="39" t="s">
        <v>17</v>
      </c>
      <c r="C17" s="40">
        <v>185034</v>
      </c>
      <c r="D17" s="40">
        <v>168054</v>
      </c>
      <c r="E17" s="40">
        <v>16413</v>
      </c>
      <c r="F17" s="40">
        <v>151641</v>
      </c>
      <c r="G17" s="41">
        <v>151641</v>
      </c>
      <c r="H17" s="40">
        <v>41842</v>
      </c>
      <c r="I17" s="40"/>
      <c r="J17" s="40"/>
      <c r="K17" s="40">
        <v>209896</v>
      </c>
    </row>
    <row r="18" spans="1:11" s="14" customFormat="1" ht="18.75">
      <c r="A18" s="39">
        <v>7</v>
      </c>
      <c r="B18" s="39" t="s">
        <v>31</v>
      </c>
      <c r="C18" s="40">
        <v>91222</v>
      </c>
      <c r="D18" s="40">
        <v>86615</v>
      </c>
      <c r="E18" s="40">
        <v>38550</v>
      </c>
      <c r="F18" s="40">
        <v>48065</v>
      </c>
      <c r="G18" s="41">
        <v>48065</v>
      </c>
      <c r="H18" s="40">
        <v>178772</v>
      </c>
      <c r="I18" s="40"/>
      <c r="J18" s="40"/>
      <c r="K18" s="40">
        <v>265387</v>
      </c>
    </row>
    <row r="19" spans="1:11" s="14" customFormat="1" ht="18.75">
      <c r="A19" s="39">
        <v>8</v>
      </c>
      <c r="B19" s="39" t="s">
        <v>32</v>
      </c>
      <c r="C19" s="40">
        <v>21219</v>
      </c>
      <c r="D19" s="40">
        <v>21156</v>
      </c>
      <c r="E19" s="40">
        <v>10650</v>
      </c>
      <c r="F19" s="40">
        <v>10506</v>
      </c>
      <c r="G19" s="41">
        <v>10506</v>
      </c>
      <c r="H19" s="40">
        <v>132196</v>
      </c>
      <c r="I19" s="40"/>
      <c r="J19" s="40"/>
      <c r="K19" s="40">
        <v>153352</v>
      </c>
    </row>
    <row r="20" spans="1:11" s="14" customFormat="1" ht="18.75">
      <c r="A20" s="39">
        <v>9</v>
      </c>
      <c r="B20" s="39" t="s">
        <v>211</v>
      </c>
      <c r="C20" s="40">
        <v>11340</v>
      </c>
      <c r="D20" s="40">
        <v>11290</v>
      </c>
      <c r="E20" s="40">
        <v>4390</v>
      </c>
      <c r="F20" s="40">
        <v>6900</v>
      </c>
      <c r="G20" s="41">
        <v>6900</v>
      </c>
      <c r="H20" s="40">
        <v>106647</v>
      </c>
      <c r="I20" s="40"/>
      <c r="J20" s="40"/>
      <c r="K20" s="40">
        <v>117937</v>
      </c>
    </row>
    <row r="21" spans="1:11" s="14" customFormat="1" ht="18.75">
      <c r="A21" s="39">
        <v>10</v>
      </c>
      <c r="B21" s="39" t="s">
        <v>22</v>
      </c>
      <c r="C21" s="40">
        <v>29012</v>
      </c>
      <c r="D21" s="40">
        <v>27947</v>
      </c>
      <c r="E21" s="40">
        <v>8484</v>
      </c>
      <c r="F21" s="40">
        <v>19463</v>
      </c>
      <c r="G21" s="41">
        <v>19463</v>
      </c>
      <c r="H21" s="40">
        <v>87807</v>
      </c>
      <c r="I21" s="40"/>
      <c r="J21" s="40"/>
      <c r="K21" s="40">
        <v>115754</v>
      </c>
    </row>
    <row r="22" spans="1:11" s="14" customFormat="1" ht="18.75">
      <c r="A22" s="39">
        <v>11</v>
      </c>
      <c r="B22" s="39" t="s">
        <v>212</v>
      </c>
      <c r="C22" s="40">
        <v>21587.988312000001</v>
      </c>
      <c r="D22" s="40">
        <v>21203</v>
      </c>
      <c r="E22" s="40">
        <v>7589</v>
      </c>
      <c r="F22" s="40">
        <v>13614</v>
      </c>
      <c r="G22" s="41">
        <v>13614</v>
      </c>
      <c r="H22" s="40">
        <v>124611</v>
      </c>
      <c r="I22" s="40"/>
      <c r="J22" s="40"/>
      <c r="K22" s="40">
        <v>145814</v>
      </c>
    </row>
    <row r="23" spans="1:11" s="14" customFormat="1" ht="18.75">
      <c r="A23" s="39">
        <v>12</v>
      </c>
      <c r="B23" s="39" t="s">
        <v>23</v>
      </c>
      <c r="C23" s="40">
        <v>89932</v>
      </c>
      <c r="D23" s="40">
        <v>83651</v>
      </c>
      <c r="E23" s="40">
        <v>29494</v>
      </c>
      <c r="F23" s="40">
        <v>54157</v>
      </c>
      <c r="G23" s="41">
        <v>54157</v>
      </c>
      <c r="H23" s="40">
        <v>175686</v>
      </c>
      <c r="I23" s="40"/>
      <c r="J23" s="40"/>
      <c r="K23" s="40">
        <v>259337</v>
      </c>
    </row>
    <row r="24" spans="1:11" s="14" customFormat="1" ht="18.75">
      <c r="A24" s="39">
        <v>13</v>
      </c>
      <c r="B24" s="39" t="s">
        <v>213</v>
      </c>
      <c r="C24" s="40">
        <v>52632</v>
      </c>
      <c r="D24" s="40">
        <v>51456</v>
      </c>
      <c r="E24" s="40">
        <v>8223</v>
      </c>
      <c r="F24" s="40">
        <v>43233</v>
      </c>
      <c r="G24" s="41">
        <v>43233</v>
      </c>
      <c r="H24" s="40">
        <v>70174</v>
      </c>
      <c r="I24" s="40"/>
      <c r="J24" s="40"/>
      <c r="K24" s="40">
        <v>121630</v>
      </c>
    </row>
    <row r="25" spans="1:11" s="14" customFormat="1" ht="18.75">
      <c r="A25" s="39">
        <v>14</v>
      </c>
      <c r="B25" s="39" t="s">
        <v>214</v>
      </c>
      <c r="C25" s="40">
        <v>22803</v>
      </c>
      <c r="D25" s="40">
        <v>22316</v>
      </c>
      <c r="E25" s="40">
        <v>9601</v>
      </c>
      <c r="F25" s="40">
        <v>12715</v>
      </c>
      <c r="G25" s="41">
        <v>12715</v>
      </c>
      <c r="H25" s="40">
        <v>126623</v>
      </c>
      <c r="I25" s="40"/>
      <c r="J25" s="40"/>
      <c r="K25" s="40">
        <v>148939</v>
      </c>
    </row>
    <row r="26" spans="1:11" s="14" customFormat="1" ht="18.75">
      <c r="A26" s="39">
        <v>15</v>
      </c>
      <c r="B26" s="39" t="s">
        <v>215</v>
      </c>
      <c r="C26" s="40">
        <v>30946</v>
      </c>
      <c r="D26" s="40">
        <v>29355</v>
      </c>
      <c r="E26" s="40">
        <v>11898</v>
      </c>
      <c r="F26" s="40">
        <v>17457</v>
      </c>
      <c r="G26" s="41">
        <v>17457</v>
      </c>
      <c r="H26" s="40">
        <v>126773</v>
      </c>
      <c r="I26" s="40"/>
      <c r="J26" s="40"/>
      <c r="K26" s="40">
        <v>156128</v>
      </c>
    </row>
    <row r="27" spans="1:11" s="14" customFormat="1" ht="18.75">
      <c r="A27" s="39">
        <v>16</v>
      </c>
      <c r="B27" s="39" t="s">
        <v>28</v>
      </c>
      <c r="C27" s="40">
        <v>27536</v>
      </c>
      <c r="D27" s="40">
        <v>23357</v>
      </c>
      <c r="E27" s="40">
        <v>9390</v>
      </c>
      <c r="F27" s="40">
        <v>13967</v>
      </c>
      <c r="G27" s="41">
        <v>13967</v>
      </c>
      <c r="H27" s="40">
        <v>204044</v>
      </c>
      <c r="I27" s="40"/>
      <c r="J27" s="40"/>
      <c r="K27" s="40">
        <v>227401</v>
      </c>
    </row>
    <row r="28" spans="1:11" s="14" customFormat="1" ht="18.75">
      <c r="A28" s="39">
        <v>17</v>
      </c>
      <c r="B28" s="39" t="s">
        <v>27</v>
      </c>
      <c r="C28" s="40">
        <v>6313</v>
      </c>
      <c r="D28" s="40">
        <v>5611</v>
      </c>
      <c r="E28" s="40">
        <v>3392</v>
      </c>
      <c r="F28" s="40">
        <v>2219</v>
      </c>
      <c r="G28" s="41">
        <v>2219</v>
      </c>
      <c r="H28" s="40">
        <v>210772</v>
      </c>
      <c r="I28" s="40"/>
      <c r="J28" s="40"/>
      <c r="K28" s="40">
        <v>216383</v>
      </c>
    </row>
    <row r="29" spans="1:11" s="14" customFormat="1" ht="18.75">
      <c r="A29" s="39">
        <v>18</v>
      </c>
      <c r="B29" s="39" t="s">
        <v>26</v>
      </c>
      <c r="C29" s="40">
        <v>20955</v>
      </c>
      <c r="D29" s="40">
        <v>18817</v>
      </c>
      <c r="E29" s="40">
        <v>2463</v>
      </c>
      <c r="F29" s="40">
        <v>16354</v>
      </c>
      <c r="G29" s="41">
        <v>16354</v>
      </c>
      <c r="H29" s="40">
        <v>72273</v>
      </c>
      <c r="I29" s="40"/>
      <c r="J29" s="40"/>
      <c r="K29" s="40">
        <v>91090</v>
      </c>
    </row>
    <row r="30" spans="1:11" s="14" customFormat="1" ht="18.75">
      <c r="A30" s="39">
        <v>19</v>
      </c>
      <c r="B30" s="39" t="s">
        <v>30</v>
      </c>
      <c r="C30" s="40">
        <v>3427</v>
      </c>
      <c r="D30" s="40">
        <v>2690</v>
      </c>
      <c r="E30" s="40">
        <v>997</v>
      </c>
      <c r="F30" s="40">
        <v>1693</v>
      </c>
      <c r="G30" s="41">
        <v>1693</v>
      </c>
      <c r="H30" s="40">
        <v>75925</v>
      </c>
      <c r="I30" s="40"/>
      <c r="J30" s="40"/>
      <c r="K30" s="40">
        <v>78615</v>
      </c>
    </row>
    <row r="31" spans="1:11" s="14" customFormat="1" ht="18.75">
      <c r="A31" s="39">
        <v>20</v>
      </c>
      <c r="B31" s="39" t="s">
        <v>29</v>
      </c>
      <c r="C31" s="40">
        <v>201112</v>
      </c>
      <c r="D31" s="40">
        <v>50369</v>
      </c>
      <c r="E31" s="40">
        <v>546</v>
      </c>
      <c r="F31" s="40">
        <v>49823</v>
      </c>
      <c r="G31" s="41">
        <v>49823</v>
      </c>
      <c r="H31" s="40">
        <v>31629</v>
      </c>
      <c r="I31" s="40"/>
      <c r="J31" s="40"/>
      <c r="K31" s="40">
        <v>81998</v>
      </c>
    </row>
    <row r="32" spans="1:11" s="14" customFormat="1" ht="18.75">
      <c r="A32" s="39">
        <v>21</v>
      </c>
      <c r="B32" s="39" t="s">
        <v>25</v>
      </c>
      <c r="C32" s="40">
        <v>50968</v>
      </c>
      <c r="D32" s="40">
        <v>46597</v>
      </c>
      <c r="E32" s="40">
        <v>10073</v>
      </c>
      <c r="F32" s="40">
        <v>36524</v>
      </c>
      <c r="G32" s="41">
        <v>36524</v>
      </c>
      <c r="H32" s="40">
        <v>182503</v>
      </c>
      <c r="I32" s="40"/>
      <c r="J32" s="40"/>
      <c r="K32" s="40">
        <v>229100</v>
      </c>
    </row>
    <row r="33" spans="1:15" s="14" customFormat="1" ht="18.75">
      <c r="A33" s="39">
        <v>22</v>
      </c>
      <c r="B33" s="39" t="s">
        <v>216</v>
      </c>
      <c r="C33" s="40">
        <v>20069</v>
      </c>
      <c r="D33" s="40">
        <v>19061</v>
      </c>
      <c r="E33" s="40">
        <v>9244</v>
      </c>
      <c r="F33" s="40">
        <v>9817</v>
      </c>
      <c r="G33" s="41">
        <v>9817</v>
      </c>
      <c r="H33" s="40">
        <v>192868</v>
      </c>
      <c r="I33" s="40"/>
      <c r="J33" s="40"/>
      <c r="K33" s="40">
        <v>211929</v>
      </c>
    </row>
    <row r="34" spans="1:15" ht="18.75">
      <c r="A34" s="39">
        <v>23</v>
      </c>
      <c r="B34" s="39" t="s">
        <v>24</v>
      </c>
      <c r="C34" s="40">
        <v>3019</v>
      </c>
      <c r="D34" s="40">
        <v>2495</v>
      </c>
      <c r="E34" s="40">
        <v>831</v>
      </c>
      <c r="F34" s="40">
        <v>1664</v>
      </c>
      <c r="G34" s="41">
        <v>1664</v>
      </c>
      <c r="H34" s="40">
        <v>83565</v>
      </c>
      <c r="I34" s="40"/>
      <c r="J34" s="40"/>
      <c r="K34" s="40">
        <v>86060</v>
      </c>
      <c r="M34" s="14"/>
      <c r="O34" s="14"/>
    </row>
    <row r="35" spans="1:15" ht="18.75">
      <c r="A35" s="39">
        <v>24</v>
      </c>
      <c r="B35" s="39" t="s">
        <v>40</v>
      </c>
      <c r="C35" s="40">
        <v>67614</v>
      </c>
      <c r="D35" s="40">
        <v>65557</v>
      </c>
      <c r="E35" s="40">
        <v>20550</v>
      </c>
      <c r="F35" s="40">
        <v>45007</v>
      </c>
      <c r="G35" s="41">
        <v>45007</v>
      </c>
      <c r="H35" s="40">
        <v>97865</v>
      </c>
      <c r="I35" s="40"/>
      <c r="J35" s="40"/>
      <c r="K35" s="40">
        <v>163422</v>
      </c>
      <c r="M35" s="14"/>
      <c r="O35" s="14"/>
    </row>
    <row r="36" spans="1:15" ht="18.75">
      <c r="A36" s="39">
        <v>25</v>
      </c>
      <c r="B36" s="39" t="s">
        <v>39</v>
      </c>
      <c r="C36" s="40">
        <v>37147</v>
      </c>
      <c r="D36" s="40">
        <v>36988</v>
      </c>
      <c r="E36" s="40">
        <v>12640</v>
      </c>
      <c r="F36" s="40">
        <v>24348</v>
      </c>
      <c r="G36" s="41">
        <v>24348</v>
      </c>
      <c r="H36" s="40">
        <v>134608</v>
      </c>
      <c r="I36" s="40"/>
      <c r="J36" s="40"/>
      <c r="K36" s="40">
        <v>171596</v>
      </c>
      <c r="M36" s="14"/>
      <c r="O36" s="14"/>
    </row>
    <row r="37" spans="1:15" ht="18.75">
      <c r="A37" s="39">
        <v>26</v>
      </c>
      <c r="B37" s="39" t="s">
        <v>41</v>
      </c>
      <c r="C37" s="40">
        <v>38225</v>
      </c>
      <c r="D37" s="40">
        <v>38134</v>
      </c>
      <c r="E37" s="40">
        <v>8776</v>
      </c>
      <c r="F37" s="40">
        <v>29358</v>
      </c>
      <c r="G37" s="41">
        <v>29358</v>
      </c>
      <c r="H37" s="40">
        <v>72784</v>
      </c>
      <c r="I37" s="40"/>
      <c r="J37" s="40"/>
      <c r="K37" s="40">
        <v>110918</v>
      </c>
      <c r="M37" s="14"/>
      <c r="O37" s="14"/>
    </row>
    <row r="38" spans="1:15" ht="18.75">
      <c r="A38" s="39">
        <v>27</v>
      </c>
      <c r="B38" s="39" t="s">
        <v>33</v>
      </c>
      <c r="C38" s="40">
        <v>86571.965949999998</v>
      </c>
      <c r="D38" s="40">
        <v>81374</v>
      </c>
      <c r="E38" s="40">
        <v>34550</v>
      </c>
      <c r="F38" s="40">
        <v>46824</v>
      </c>
      <c r="G38" s="41">
        <v>46824</v>
      </c>
      <c r="H38" s="40">
        <v>134503</v>
      </c>
      <c r="I38" s="40"/>
      <c r="J38" s="40"/>
      <c r="K38" s="40">
        <v>215877</v>
      </c>
      <c r="M38" s="14"/>
      <c r="O38" s="14"/>
    </row>
    <row r="39" spans="1:15" ht="18.75">
      <c r="A39" s="39">
        <v>28</v>
      </c>
      <c r="B39" s="39" t="s">
        <v>217</v>
      </c>
      <c r="C39" s="40">
        <v>31986</v>
      </c>
      <c r="D39" s="40">
        <v>29319</v>
      </c>
      <c r="E39" s="40">
        <v>11730</v>
      </c>
      <c r="F39" s="40">
        <v>17589</v>
      </c>
      <c r="G39" s="41">
        <v>17589</v>
      </c>
      <c r="H39" s="40">
        <v>195482</v>
      </c>
      <c r="I39" s="40"/>
      <c r="J39" s="40"/>
      <c r="K39" s="40">
        <v>224801</v>
      </c>
      <c r="M39" s="14"/>
      <c r="O39" s="14"/>
    </row>
    <row r="40" spans="1:15" ht="18.75">
      <c r="A40" s="39">
        <v>29</v>
      </c>
      <c r="B40" s="39" t="s">
        <v>34</v>
      </c>
      <c r="C40" s="40">
        <v>24122</v>
      </c>
      <c r="D40" s="40">
        <v>23980</v>
      </c>
      <c r="E40" s="40">
        <v>11480</v>
      </c>
      <c r="F40" s="40">
        <v>12500</v>
      </c>
      <c r="G40" s="41">
        <v>12500</v>
      </c>
      <c r="H40" s="40">
        <v>121694</v>
      </c>
      <c r="I40" s="40"/>
      <c r="J40" s="40"/>
      <c r="K40" s="40">
        <v>145674</v>
      </c>
      <c r="M40" s="14"/>
      <c r="O40" s="14"/>
    </row>
    <row r="41" spans="1:15" ht="18.75">
      <c r="A41" s="39">
        <v>30</v>
      </c>
      <c r="B41" s="39" t="s">
        <v>35</v>
      </c>
      <c r="C41" s="40">
        <v>27587</v>
      </c>
      <c r="D41" s="40">
        <v>24738</v>
      </c>
      <c r="E41" s="40">
        <v>15440</v>
      </c>
      <c r="F41" s="40">
        <v>9298</v>
      </c>
      <c r="G41" s="41">
        <v>9298</v>
      </c>
      <c r="H41" s="40">
        <v>156003</v>
      </c>
      <c r="I41" s="40"/>
      <c r="J41" s="40"/>
      <c r="K41" s="40">
        <v>180741</v>
      </c>
      <c r="M41" s="14"/>
      <c r="O41" s="14"/>
    </row>
    <row r="42" spans="1:15" ht="18.75">
      <c r="A42" s="39">
        <v>31</v>
      </c>
      <c r="B42" s="39" t="s">
        <v>218</v>
      </c>
      <c r="C42" s="40">
        <v>144605</v>
      </c>
      <c r="D42" s="40">
        <v>143069</v>
      </c>
      <c r="E42" s="40">
        <v>8833</v>
      </c>
      <c r="F42" s="40">
        <v>134236</v>
      </c>
      <c r="G42" s="41">
        <v>134236</v>
      </c>
      <c r="H42" s="40">
        <v>10269</v>
      </c>
      <c r="I42" s="40"/>
      <c r="J42" s="40"/>
      <c r="K42" s="40">
        <v>153338</v>
      </c>
      <c r="M42" s="14"/>
      <c r="O42" s="14"/>
    </row>
    <row r="43" spans="1:15" ht="18.75">
      <c r="A43" s="39">
        <v>32</v>
      </c>
      <c r="B43" s="39" t="s">
        <v>36</v>
      </c>
      <c r="C43" s="40">
        <v>125543.00391500001</v>
      </c>
      <c r="D43" s="40">
        <v>119607</v>
      </c>
      <c r="E43" s="40">
        <v>23738</v>
      </c>
      <c r="F43" s="40">
        <v>95869</v>
      </c>
      <c r="G43" s="41">
        <v>95869</v>
      </c>
      <c r="H43" s="40">
        <v>146842</v>
      </c>
      <c r="I43" s="40"/>
      <c r="J43" s="40"/>
      <c r="K43" s="40">
        <v>266449</v>
      </c>
      <c r="M43" s="14"/>
      <c r="O43" s="14"/>
    </row>
    <row r="44" spans="1:15" ht="18.75">
      <c r="A44" s="39">
        <v>33</v>
      </c>
      <c r="B44" s="39" t="s">
        <v>38</v>
      </c>
      <c r="C44" s="40">
        <v>9516</v>
      </c>
      <c r="D44" s="40">
        <v>9357</v>
      </c>
      <c r="E44" s="40">
        <v>6095</v>
      </c>
      <c r="F44" s="40">
        <v>3262</v>
      </c>
      <c r="G44" s="41">
        <v>3262</v>
      </c>
      <c r="H44" s="40">
        <v>140437</v>
      </c>
      <c r="I44" s="40"/>
      <c r="J44" s="40"/>
      <c r="K44" s="40">
        <v>149794</v>
      </c>
      <c r="M44" s="14"/>
      <c r="O44" s="14"/>
    </row>
    <row r="45" spans="1:15" ht="18.75">
      <c r="A45" s="39">
        <v>34</v>
      </c>
      <c r="B45" s="39" t="s">
        <v>219</v>
      </c>
      <c r="C45" s="40">
        <v>8121</v>
      </c>
      <c r="D45" s="40">
        <v>6986</v>
      </c>
      <c r="E45" s="40">
        <v>2824</v>
      </c>
      <c r="F45" s="40">
        <v>4162</v>
      </c>
      <c r="G45" s="41">
        <v>4162</v>
      </c>
      <c r="H45" s="40">
        <v>70536</v>
      </c>
      <c r="I45" s="40"/>
      <c r="J45" s="40"/>
      <c r="K45" s="40">
        <v>77522</v>
      </c>
      <c r="M45" s="14"/>
      <c r="O45" s="14"/>
    </row>
    <row r="46" spans="1:15" ht="18.75">
      <c r="A46" s="39">
        <v>35</v>
      </c>
      <c r="B46" s="39" t="s">
        <v>37</v>
      </c>
      <c r="C46" s="40">
        <v>16457</v>
      </c>
      <c r="D46" s="40">
        <v>15831</v>
      </c>
      <c r="E46" s="40">
        <v>8494</v>
      </c>
      <c r="F46" s="40">
        <v>7337</v>
      </c>
      <c r="G46" s="41">
        <v>7337</v>
      </c>
      <c r="H46" s="40">
        <v>137621</v>
      </c>
      <c r="I46" s="40"/>
      <c r="J46" s="40"/>
      <c r="K46" s="40">
        <v>153452</v>
      </c>
      <c r="M46" s="14"/>
      <c r="O46" s="14"/>
    </row>
    <row r="47" spans="1:15" ht="18.75">
      <c r="A47" s="39">
        <v>36</v>
      </c>
      <c r="B47" s="39" t="s">
        <v>51</v>
      </c>
      <c r="C47" s="40">
        <v>146836</v>
      </c>
      <c r="D47" s="40">
        <v>95474</v>
      </c>
      <c r="E47" s="40">
        <v>38864</v>
      </c>
      <c r="F47" s="40">
        <v>56610</v>
      </c>
      <c r="G47" s="41">
        <v>56610</v>
      </c>
      <c r="H47" s="40">
        <v>195349</v>
      </c>
      <c r="I47" s="40"/>
      <c r="J47" s="40"/>
      <c r="K47" s="40">
        <v>290823</v>
      </c>
      <c r="M47" s="14"/>
      <c r="O47" s="14"/>
    </row>
    <row r="48" spans="1:15" ht="18.75">
      <c r="A48" s="39">
        <v>37</v>
      </c>
      <c r="B48" s="39" t="s">
        <v>220</v>
      </c>
      <c r="C48" s="40">
        <v>80365</v>
      </c>
      <c r="D48" s="40">
        <v>53515</v>
      </c>
      <c r="E48" s="40">
        <v>24000</v>
      </c>
      <c r="F48" s="40">
        <v>29515</v>
      </c>
      <c r="G48" s="41">
        <v>29515</v>
      </c>
      <c r="H48" s="40">
        <v>173906</v>
      </c>
      <c r="I48" s="40"/>
      <c r="J48" s="40"/>
      <c r="K48" s="40">
        <v>227421</v>
      </c>
      <c r="M48" s="14"/>
      <c r="O48" s="14"/>
    </row>
    <row r="49" spans="1:15" ht="18.75">
      <c r="A49" s="39">
        <v>38</v>
      </c>
      <c r="B49" s="39" t="s">
        <v>53</v>
      </c>
      <c r="C49" s="40">
        <v>14135</v>
      </c>
      <c r="D49" s="40">
        <v>14001</v>
      </c>
      <c r="E49" s="40">
        <v>8720</v>
      </c>
      <c r="F49" s="40">
        <v>5281</v>
      </c>
      <c r="G49" s="41">
        <v>5281</v>
      </c>
      <c r="H49" s="40">
        <v>150919</v>
      </c>
      <c r="I49" s="40"/>
      <c r="J49" s="40"/>
      <c r="K49" s="40">
        <v>164920</v>
      </c>
      <c r="M49" s="14"/>
      <c r="O49" s="14"/>
    </row>
    <row r="50" spans="1:15" ht="18.75">
      <c r="A50" s="39">
        <v>39</v>
      </c>
      <c r="B50" s="39" t="s">
        <v>52</v>
      </c>
      <c r="C50" s="40">
        <v>44778</v>
      </c>
      <c r="D50" s="40">
        <v>44661</v>
      </c>
      <c r="E50" s="40">
        <v>17760</v>
      </c>
      <c r="F50" s="40">
        <v>26901</v>
      </c>
      <c r="G50" s="41">
        <v>26901</v>
      </c>
      <c r="H50" s="40">
        <v>183753</v>
      </c>
      <c r="I50" s="40"/>
      <c r="J50" s="40"/>
      <c r="K50" s="40">
        <v>228414</v>
      </c>
      <c r="M50" s="14"/>
      <c r="O50" s="14"/>
    </row>
    <row r="51" spans="1:15" ht="18.75">
      <c r="A51" s="39">
        <v>40</v>
      </c>
      <c r="B51" s="39" t="s">
        <v>221</v>
      </c>
      <c r="C51" s="40">
        <v>40912</v>
      </c>
      <c r="D51" s="40">
        <v>31076</v>
      </c>
      <c r="E51" s="40">
        <v>18660</v>
      </c>
      <c r="F51" s="40">
        <v>12416</v>
      </c>
      <c r="G51" s="41">
        <v>12416</v>
      </c>
      <c r="H51" s="40">
        <v>145422</v>
      </c>
      <c r="I51" s="40"/>
      <c r="J51" s="40"/>
      <c r="K51" s="40">
        <v>176498</v>
      </c>
      <c r="M51" s="14"/>
      <c r="O51" s="14"/>
    </row>
    <row r="52" spans="1:15" ht="18.75">
      <c r="A52" s="39">
        <v>41</v>
      </c>
      <c r="B52" s="39" t="s">
        <v>54</v>
      </c>
      <c r="C52" s="40">
        <v>6758</v>
      </c>
      <c r="D52" s="40">
        <v>6664</v>
      </c>
      <c r="E52" s="40">
        <v>4158</v>
      </c>
      <c r="F52" s="40">
        <v>2506</v>
      </c>
      <c r="G52" s="41">
        <v>2506</v>
      </c>
      <c r="H52" s="40">
        <v>130692</v>
      </c>
      <c r="I52" s="40"/>
      <c r="J52" s="40"/>
      <c r="K52" s="40">
        <v>137356</v>
      </c>
      <c r="M52" s="14"/>
      <c r="O52" s="14"/>
    </row>
    <row r="53" spans="1:15" ht="18.75">
      <c r="A53" s="39">
        <v>42</v>
      </c>
      <c r="B53" s="39" t="s">
        <v>42</v>
      </c>
      <c r="C53" s="40">
        <v>99743</v>
      </c>
      <c r="D53" s="40">
        <v>92263</v>
      </c>
      <c r="E53" s="40">
        <v>32758</v>
      </c>
      <c r="F53" s="40">
        <v>59505</v>
      </c>
      <c r="G53" s="41">
        <v>59505</v>
      </c>
      <c r="H53" s="40">
        <v>265299</v>
      </c>
      <c r="I53" s="40"/>
      <c r="J53" s="40"/>
      <c r="K53" s="40">
        <v>357562</v>
      </c>
      <c r="M53" s="14"/>
      <c r="O53" s="14"/>
    </row>
    <row r="54" spans="1:15" ht="18.75">
      <c r="A54" s="39">
        <v>43</v>
      </c>
      <c r="B54" s="39" t="s">
        <v>44</v>
      </c>
      <c r="C54" s="40">
        <v>13284</v>
      </c>
      <c r="D54" s="40">
        <v>13173</v>
      </c>
      <c r="E54" s="40">
        <v>5103</v>
      </c>
      <c r="F54" s="40">
        <v>8070</v>
      </c>
      <c r="G54" s="41">
        <v>8070</v>
      </c>
      <c r="H54" s="40">
        <v>127427</v>
      </c>
      <c r="I54" s="40"/>
      <c r="J54" s="40"/>
      <c r="K54" s="40">
        <v>140600</v>
      </c>
      <c r="M54" s="14"/>
      <c r="O54" s="14"/>
    </row>
    <row r="55" spans="1:15" ht="18.75">
      <c r="A55" s="39">
        <v>44</v>
      </c>
      <c r="B55" s="39" t="s">
        <v>43</v>
      </c>
      <c r="C55" s="40">
        <v>143187</v>
      </c>
      <c r="D55" s="40">
        <v>137375</v>
      </c>
      <c r="E55" s="40">
        <v>11275</v>
      </c>
      <c r="F55" s="40">
        <v>126100</v>
      </c>
      <c r="G55" s="41">
        <v>126100</v>
      </c>
      <c r="H55" s="40">
        <v>63739</v>
      </c>
      <c r="I55" s="40"/>
      <c r="J55" s="40"/>
      <c r="K55" s="40">
        <v>201114</v>
      </c>
      <c r="M55" s="14"/>
      <c r="O55" s="14"/>
    </row>
    <row r="56" spans="1:15" ht="18.75">
      <c r="A56" s="39">
        <v>45</v>
      </c>
      <c r="B56" s="39" t="s">
        <v>46</v>
      </c>
      <c r="C56" s="40">
        <v>7002</v>
      </c>
      <c r="D56" s="40">
        <v>6446</v>
      </c>
      <c r="E56" s="40">
        <v>2646</v>
      </c>
      <c r="F56" s="40">
        <v>3800</v>
      </c>
      <c r="G56" s="41">
        <v>3800</v>
      </c>
      <c r="H56" s="40">
        <v>115510</v>
      </c>
      <c r="I56" s="40"/>
      <c r="J56" s="40"/>
      <c r="K56" s="40">
        <v>121956</v>
      </c>
      <c r="M56" s="14"/>
      <c r="O56" s="14"/>
    </row>
    <row r="57" spans="1:15" ht="18.75">
      <c r="A57" s="39">
        <v>46</v>
      </c>
      <c r="B57" s="39" t="s">
        <v>45</v>
      </c>
      <c r="C57" s="40">
        <v>7408</v>
      </c>
      <c r="D57" s="40">
        <v>6890</v>
      </c>
      <c r="E57" s="40">
        <v>4090</v>
      </c>
      <c r="F57" s="40">
        <v>2800</v>
      </c>
      <c r="G57" s="41">
        <v>2800</v>
      </c>
      <c r="H57" s="40">
        <v>81842</v>
      </c>
      <c r="I57" s="40"/>
      <c r="J57" s="40"/>
      <c r="K57" s="40">
        <v>88732</v>
      </c>
      <c r="M57" s="14"/>
      <c r="O57" s="14"/>
    </row>
    <row r="58" spans="1:15" ht="18.75">
      <c r="A58" s="39">
        <v>47</v>
      </c>
      <c r="B58" s="39" t="s">
        <v>222</v>
      </c>
      <c r="C58" s="40">
        <v>40795</v>
      </c>
      <c r="D58" s="40">
        <v>40363</v>
      </c>
      <c r="E58" s="40">
        <v>10130</v>
      </c>
      <c r="F58" s="40">
        <v>30233</v>
      </c>
      <c r="G58" s="41">
        <v>30233</v>
      </c>
      <c r="H58" s="40">
        <v>102928</v>
      </c>
      <c r="I58" s="40"/>
      <c r="J58" s="40"/>
      <c r="K58" s="40">
        <v>143291</v>
      </c>
      <c r="M58" s="14"/>
      <c r="O58" s="14"/>
    </row>
    <row r="59" spans="1:15" ht="18.75">
      <c r="A59" s="39">
        <v>48</v>
      </c>
      <c r="B59" s="39" t="s">
        <v>47</v>
      </c>
      <c r="C59" s="40">
        <v>22025</v>
      </c>
      <c r="D59" s="40">
        <v>19279</v>
      </c>
      <c r="E59" s="40">
        <v>9353</v>
      </c>
      <c r="F59" s="40">
        <v>9926</v>
      </c>
      <c r="G59" s="41">
        <v>9926</v>
      </c>
      <c r="H59" s="40">
        <v>76579</v>
      </c>
      <c r="I59" s="40"/>
      <c r="J59" s="40"/>
      <c r="K59" s="40">
        <v>95858</v>
      </c>
      <c r="M59" s="14"/>
      <c r="O59" s="14"/>
    </row>
    <row r="60" spans="1:15" ht="18.75">
      <c r="A60" s="39">
        <v>49</v>
      </c>
      <c r="B60" s="39" t="s">
        <v>223</v>
      </c>
      <c r="C60" s="40">
        <v>11350</v>
      </c>
      <c r="D60" s="40">
        <v>11316</v>
      </c>
      <c r="E60" s="40">
        <v>2086</v>
      </c>
      <c r="F60" s="40">
        <v>9230</v>
      </c>
      <c r="G60" s="41">
        <v>9230</v>
      </c>
      <c r="H60" s="40">
        <v>100194</v>
      </c>
      <c r="I60" s="40"/>
      <c r="J60" s="40"/>
      <c r="K60" s="40">
        <v>111510</v>
      </c>
      <c r="M60" s="14"/>
      <c r="O60" s="14"/>
    </row>
    <row r="61" spans="1:15" ht="18.75">
      <c r="A61" s="39">
        <v>50</v>
      </c>
      <c r="B61" s="39" t="s">
        <v>49</v>
      </c>
      <c r="C61" s="40">
        <v>7533</v>
      </c>
      <c r="D61" s="40">
        <v>7517</v>
      </c>
      <c r="E61" s="40">
        <v>2435</v>
      </c>
      <c r="F61" s="40">
        <v>5082</v>
      </c>
      <c r="G61" s="41">
        <v>5082</v>
      </c>
      <c r="H61" s="40">
        <v>91919</v>
      </c>
      <c r="I61" s="40"/>
      <c r="J61" s="40"/>
      <c r="K61" s="40">
        <v>99436</v>
      </c>
      <c r="M61" s="14"/>
      <c r="O61" s="14"/>
    </row>
    <row r="62" spans="1:15" ht="18.75">
      <c r="A62" s="39">
        <v>51</v>
      </c>
      <c r="B62" s="39" t="s">
        <v>48</v>
      </c>
      <c r="C62" s="40">
        <v>3967</v>
      </c>
      <c r="D62" s="40">
        <v>3952</v>
      </c>
      <c r="E62" s="40">
        <v>2322</v>
      </c>
      <c r="F62" s="40">
        <v>1630</v>
      </c>
      <c r="G62" s="41">
        <v>1630</v>
      </c>
      <c r="H62" s="40">
        <v>83783</v>
      </c>
      <c r="I62" s="40"/>
      <c r="J62" s="40"/>
      <c r="K62" s="40">
        <v>87735</v>
      </c>
      <c r="M62" s="14"/>
      <c r="O62" s="14"/>
    </row>
    <row r="63" spans="1:15" ht="18.75">
      <c r="A63" s="39">
        <v>52</v>
      </c>
      <c r="B63" s="39" t="s">
        <v>50</v>
      </c>
      <c r="C63" s="40">
        <v>1055</v>
      </c>
      <c r="D63" s="40">
        <v>1055</v>
      </c>
      <c r="E63" s="40">
        <v>425</v>
      </c>
      <c r="F63" s="40">
        <v>630</v>
      </c>
      <c r="G63" s="41">
        <v>630</v>
      </c>
      <c r="H63" s="40">
        <v>60763</v>
      </c>
      <c r="I63" s="40"/>
      <c r="J63" s="40"/>
      <c r="K63" s="40">
        <v>61818</v>
      </c>
      <c r="M63" s="14"/>
      <c r="O63" s="14"/>
    </row>
    <row r="64" spans="1:15" ht="18.75">
      <c r="A64" s="39">
        <v>53</v>
      </c>
      <c r="B64" s="39" t="s">
        <v>187</v>
      </c>
      <c r="C64" s="40">
        <v>12448</v>
      </c>
      <c r="D64" s="40">
        <v>12080</v>
      </c>
      <c r="E64" s="40">
        <v>8110</v>
      </c>
      <c r="F64" s="40">
        <v>3970</v>
      </c>
      <c r="G64" s="41">
        <v>3970</v>
      </c>
      <c r="H64" s="40">
        <v>146372</v>
      </c>
      <c r="I64" s="40"/>
      <c r="J64" s="40"/>
      <c r="K64" s="40">
        <v>158452</v>
      </c>
      <c r="M64" s="14"/>
      <c r="O64" s="14"/>
    </row>
    <row r="65" spans="1:15" ht="18.75">
      <c r="A65" s="39">
        <v>54</v>
      </c>
      <c r="B65" s="39" t="s">
        <v>189</v>
      </c>
      <c r="C65" s="40">
        <v>7470</v>
      </c>
      <c r="D65" s="40">
        <v>7320</v>
      </c>
      <c r="E65" s="40">
        <v>3330</v>
      </c>
      <c r="F65" s="40">
        <v>3990</v>
      </c>
      <c r="G65" s="41">
        <v>3990</v>
      </c>
      <c r="H65" s="40">
        <v>129687</v>
      </c>
      <c r="I65" s="40"/>
      <c r="J65" s="40"/>
      <c r="K65" s="40">
        <v>137007</v>
      </c>
      <c r="M65" s="14"/>
      <c r="O65" s="14"/>
    </row>
    <row r="66" spans="1:15" ht="18.75">
      <c r="A66" s="39">
        <v>55</v>
      </c>
      <c r="B66" s="39" t="s">
        <v>188</v>
      </c>
      <c r="C66" s="40">
        <v>42402</v>
      </c>
      <c r="D66" s="40">
        <v>41222</v>
      </c>
      <c r="E66" s="40">
        <v>14523</v>
      </c>
      <c r="F66" s="40">
        <v>26699</v>
      </c>
      <c r="G66" s="41">
        <v>26699</v>
      </c>
      <c r="H66" s="40">
        <v>90093</v>
      </c>
      <c r="I66" s="40"/>
      <c r="J66" s="40"/>
      <c r="K66" s="40">
        <v>131315</v>
      </c>
      <c r="M66" s="14"/>
      <c r="O66" s="14"/>
    </row>
    <row r="67" spans="1:15" ht="18.75">
      <c r="A67" s="39">
        <v>56</v>
      </c>
      <c r="B67" s="39" t="s">
        <v>190</v>
      </c>
      <c r="C67" s="40">
        <v>7585</v>
      </c>
      <c r="D67" s="40">
        <v>7365</v>
      </c>
      <c r="E67" s="40">
        <v>3400</v>
      </c>
      <c r="F67" s="40">
        <v>3965</v>
      </c>
      <c r="G67" s="41">
        <v>3965</v>
      </c>
      <c r="H67" s="40">
        <v>118123</v>
      </c>
      <c r="I67" s="40"/>
      <c r="J67" s="40"/>
      <c r="K67" s="40">
        <v>125488</v>
      </c>
      <c r="M67" s="14"/>
      <c r="O67" s="14"/>
    </row>
    <row r="68" spans="1:15" ht="18.75">
      <c r="A68" s="39">
        <v>57</v>
      </c>
      <c r="B68" s="39" t="s">
        <v>191</v>
      </c>
      <c r="C68" s="40">
        <v>5146</v>
      </c>
      <c r="D68" s="40">
        <v>4624</v>
      </c>
      <c r="E68" s="40">
        <v>2684</v>
      </c>
      <c r="F68" s="40">
        <v>1940</v>
      </c>
      <c r="G68" s="41">
        <v>1940</v>
      </c>
      <c r="H68" s="40">
        <v>163950</v>
      </c>
      <c r="I68" s="40"/>
      <c r="J68" s="40"/>
      <c r="K68" s="40">
        <v>168574</v>
      </c>
      <c r="M68" s="14"/>
      <c r="O68" s="14"/>
    </row>
    <row r="69" spans="1:15" ht="18.75">
      <c r="A69" s="39">
        <v>58</v>
      </c>
      <c r="B69" s="39" t="s">
        <v>182</v>
      </c>
      <c r="C69" s="40">
        <v>14309</v>
      </c>
      <c r="D69" s="40">
        <v>13447</v>
      </c>
      <c r="E69" s="40">
        <v>4975</v>
      </c>
      <c r="F69" s="40">
        <v>8472</v>
      </c>
      <c r="G69" s="41">
        <v>8472</v>
      </c>
      <c r="H69" s="40">
        <v>166041</v>
      </c>
      <c r="I69" s="40"/>
      <c r="J69" s="40"/>
      <c r="K69" s="40">
        <v>179488</v>
      </c>
      <c r="M69" s="14"/>
      <c r="O69" s="14"/>
    </row>
    <row r="70" spans="1:15" ht="18.75">
      <c r="A70" s="39">
        <v>59</v>
      </c>
      <c r="B70" s="39" t="s">
        <v>183</v>
      </c>
      <c r="C70" s="40">
        <v>10270</v>
      </c>
      <c r="D70" s="40">
        <v>10057</v>
      </c>
      <c r="E70" s="40">
        <v>4740</v>
      </c>
      <c r="F70" s="40">
        <v>5317</v>
      </c>
      <c r="G70" s="41">
        <v>5317</v>
      </c>
      <c r="H70" s="40">
        <v>155226</v>
      </c>
      <c r="I70" s="40"/>
      <c r="J70" s="40"/>
      <c r="K70" s="40">
        <v>165283</v>
      </c>
      <c r="M70" s="14"/>
      <c r="O70" s="14"/>
    </row>
    <row r="71" spans="1:15" ht="18.75">
      <c r="A71" s="39">
        <v>60</v>
      </c>
      <c r="B71" s="39" t="s">
        <v>186</v>
      </c>
      <c r="C71" s="40">
        <v>1910</v>
      </c>
      <c r="D71" s="40">
        <v>1860</v>
      </c>
      <c r="E71" s="40">
        <v>1250</v>
      </c>
      <c r="F71" s="40">
        <v>610</v>
      </c>
      <c r="G71" s="41">
        <v>610</v>
      </c>
      <c r="H71" s="40">
        <v>60160</v>
      </c>
      <c r="I71" s="40"/>
      <c r="J71" s="40"/>
      <c r="K71" s="40">
        <v>62020</v>
      </c>
      <c r="M71" s="14"/>
      <c r="O71" s="14"/>
    </row>
    <row r="72" spans="1:15" ht="18.75">
      <c r="A72" s="39">
        <v>61</v>
      </c>
      <c r="B72" s="39" t="s">
        <v>184</v>
      </c>
      <c r="C72" s="40">
        <v>3248</v>
      </c>
      <c r="D72" s="40">
        <v>2599</v>
      </c>
      <c r="E72" s="40">
        <v>1290</v>
      </c>
      <c r="F72" s="40">
        <v>1309</v>
      </c>
      <c r="G72" s="41">
        <v>1309</v>
      </c>
      <c r="H72" s="40">
        <v>122202</v>
      </c>
      <c r="I72" s="40"/>
      <c r="J72" s="40"/>
      <c r="K72" s="40">
        <v>124801</v>
      </c>
      <c r="M72" s="14"/>
      <c r="O72" s="14"/>
    </row>
    <row r="73" spans="1:15" ht="18.75">
      <c r="A73" s="39">
        <v>62</v>
      </c>
      <c r="B73" s="39" t="s">
        <v>185</v>
      </c>
      <c r="C73" s="40">
        <v>3575</v>
      </c>
      <c r="D73" s="40">
        <v>3495</v>
      </c>
      <c r="E73" s="40">
        <v>2290</v>
      </c>
      <c r="F73" s="40">
        <v>1205</v>
      </c>
      <c r="G73" s="41">
        <v>1205</v>
      </c>
      <c r="H73" s="40">
        <v>72050</v>
      </c>
      <c r="I73" s="40"/>
      <c r="J73" s="40"/>
      <c r="K73" s="40">
        <v>75545</v>
      </c>
      <c r="M73" s="14"/>
      <c r="O73" s="14"/>
    </row>
    <row r="74" spans="1:15" ht="18.75">
      <c r="A74" s="39">
        <v>63</v>
      </c>
      <c r="B74" s="39" t="s">
        <v>19</v>
      </c>
      <c r="C74" s="40">
        <v>16268</v>
      </c>
      <c r="D74" s="40">
        <v>12524</v>
      </c>
      <c r="E74" s="40">
        <v>7645</v>
      </c>
      <c r="F74" s="40">
        <v>4879</v>
      </c>
      <c r="G74" s="41">
        <v>4879</v>
      </c>
      <c r="H74" s="40">
        <v>149995</v>
      </c>
      <c r="I74" s="40"/>
      <c r="J74" s="40"/>
      <c r="K74" s="40">
        <v>162519</v>
      </c>
      <c r="M74" s="14"/>
      <c r="O74" s="14"/>
    </row>
    <row r="75" spans="1:15" ht="18.75">
      <c r="A75" s="39">
        <v>64</v>
      </c>
      <c r="B75" s="39" t="s">
        <v>224</v>
      </c>
      <c r="C75" s="40">
        <v>58616</v>
      </c>
      <c r="D75" s="40">
        <v>53226</v>
      </c>
      <c r="E75" s="40">
        <v>23671</v>
      </c>
      <c r="F75" s="40">
        <v>29555</v>
      </c>
      <c r="G75" s="41">
        <v>29555</v>
      </c>
      <c r="H75" s="40">
        <v>125765</v>
      </c>
      <c r="I75" s="40"/>
      <c r="J75" s="40"/>
      <c r="K75" s="40">
        <v>178991</v>
      </c>
      <c r="M75" s="14"/>
      <c r="O75" s="14"/>
    </row>
    <row r="76" spans="1:15" ht="18.75">
      <c r="A76" s="39">
        <v>65</v>
      </c>
      <c r="B76" s="39" t="s">
        <v>18</v>
      </c>
      <c r="C76" s="40">
        <v>56533</v>
      </c>
      <c r="D76" s="40">
        <v>34806</v>
      </c>
      <c r="E76" s="40">
        <v>18240</v>
      </c>
      <c r="F76" s="40">
        <v>16566</v>
      </c>
      <c r="G76" s="41">
        <v>16566</v>
      </c>
      <c r="H76" s="40">
        <v>226573</v>
      </c>
      <c r="I76" s="40"/>
      <c r="J76" s="40"/>
      <c r="K76" s="40">
        <v>261379</v>
      </c>
      <c r="M76" s="14"/>
      <c r="O76" s="14"/>
    </row>
    <row r="77" spans="1:15" ht="18.75">
      <c r="A77" s="39">
        <v>66</v>
      </c>
      <c r="B77" s="39" t="s">
        <v>20</v>
      </c>
      <c r="C77" s="40">
        <v>34330</v>
      </c>
      <c r="D77" s="40">
        <v>29743</v>
      </c>
      <c r="E77" s="40">
        <v>15532</v>
      </c>
      <c r="F77" s="40">
        <v>14211</v>
      </c>
      <c r="G77" s="41">
        <v>14211</v>
      </c>
      <c r="H77" s="40">
        <v>186317</v>
      </c>
      <c r="I77" s="40"/>
      <c r="J77" s="40"/>
      <c r="K77" s="40">
        <v>216060</v>
      </c>
      <c r="M77" s="14"/>
      <c r="O77" s="14"/>
    </row>
    <row r="78" spans="1:15" ht="18.75">
      <c r="A78" s="39">
        <v>67</v>
      </c>
      <c r="B78" s="39" t="s">
        <v>225</v>
      </c>
      <c r="C78" s="40">
        <v>6087</v>
      </c>
      <c r="D78" s="40">
        <v>5362</v>
      </c>
      <c r="E78" s="40">
        <v>2512</v>
      </c>
      <c r="F78" s="40">
        <v>2850</v>
      </c>
      <c r="G78" s="41">
        <v>2850</v>
      </c>
      <c r="H78" s="40">
        <v>89153</v>
      </c>
      <c r="I78" s="40"/>
      <c r="J78" s="40"/>
      <c r="K78" s="40">
        <v>94515</v>
      </c>
      <c r="M78" s="14"/>
      <c r="O78" s="14"/>
    </row>
    <row r="79" spans="1:15" ht="18.75">
      <c r="A79" s="39">
        <v>68</v>
      </c>
      <c r="B79" s="39" t="s">
        <v>21</v>
      </c>
      <c r="C79" s="40">
        <v>21490</v>
      </c>
      <c r="D79" s="40">
        <v>18524</v>
      </c>
      <c r="E79" s="40">
        <v>14878</v>
      </c>
      <c r="F79" s="40">
        <v>3646</v>
      </c>
      <c r="G79" s="41">
        <v>3646</v>
      </c>
      <c r="H79" s="40">
        <v>194350</v>
      </c>
      <c r="I79" s="40"/>
      <c r="J79" s="40"/>
      <c r="K79" s="40">
        <v>212874</v>
      </c>
      <c r="M79" s="14"/>
      <c r="O79" s="14"/>
    </row>
    <row r="80" spans="1:15" ht="18.75">
      <c r="A80" s="39">
        <v>69</v>
      </c>
      <c r="B80" s="39" t="s">
        <v>55</v>
      </c>
      <c r="C80" s="40">
        <v>1404384</v>
      </c>
      <c r="D80" s="40">
        <v>423929</v>
      </c>
      <c r="E80" s="40">
        <v>77836</v>
      </c>
      <c r="F80" s="40">
        <v>346093</v>
      </c>
      <c r="G80" s="41">
        <v>346093</v>
      </c>
      <c r="H80" s="40">
        <v>17406</v>
      </c>
      <c r="I80" s="40"/>
      <c r="J80" s="40"/>
      <c r="K80" s="40">
        <v>441335</v>
      </c>
      <c r="M80" s="14"/>
      <c r="O80" s="14"/>
    </row>
    <row r="81" spans="1:15" ht="18.75">
      <c r="A81" s="39">
        <v>70</v>
      </c>
      <c r="B81" s="39" t="s">
        <v>56</v>
      </c>
      <c r="C81" s="40">
        <v>57487</v>
      </c>
      <c r="D81" s="40">
        <v>49591</v>
      </c>
      <c r="E81" s="40">
        <v>10618</v>
      </c>
      <c r="F81" s="40">
        <v>38973</v>
      </c>
      <c r="G81" s="41">
        <v>38973</v>
      </c>
      <c r="H81" s="40">
        <v>144625</v>
      </c>
      <c r="I81" s="40"/>
      <c r="J81" s="40"/>
      <c r="K81" s="40">
        <v>194216</v>
      </c>
      <c r="M81" s="14"/>
      <c r="O81" s="14"/>
    </row>
    <row r="82" spans="1:15" ht="18.75">
      <c r="A82" s="39">
        <v>71</v>
      </c>
      <c r="B82" s="39" t="s">
        <v>57</v>
      </c>
      <c r="C82" s="40">
        <v>222802</v>
      </c>
      <c r="D82" s="40">
        <v>96944</v>
      </c>
      <c r="E82" s="40">
        <v>16462</v>
      </c>
      <c r="F82" s="40">
        <v>80482</v>
      </c>
      <c r="G82" s="41">
        <v>80482</v>
      </c>
      <c r="H82" s="40">
        <v>38211</v>
      </c>
      <c r="I82" s="40"/>
      <c r="J82" s="40"/>
      <c r="K82" s="40">
        <v>135155</v>
      </c>
      <c r="M82" s="14"/>
      <c r="O82" s="14"/>
    </row>
    <row r="83" spans="1:15" ht="18.75">
      <c r="A83" s="39">
        <v>72</v>
      </c>
      <c r="B83" s="39" t="s">
        <v>71</v>
      </c>
      <c r="C83" s="40">
        <v>37397</v>
      </c>
      <c r="D83" s="40">
        <v>37089</v>
      </c>
      <c r="E83" s="40">
        <v>17860</v>
      </c>
      <c r="F83" s="40">
        <v>19229</v>
      </c>
      <c r="G83" s="41">
        <v>19229</v>
      </c>
      <c r="H83" s="40">
        <v>111633</v>
      </c>
      <c r="I83" s="40"/>
      <c r="J83" s="40"/>
      <c r="K83" s="40">
        <v>148722</v>
      </c>
      <c r="M83" s="14"/>
      <c r="O83" s="14"/>
    </row>
    <row r="84" spans="1:15" ht="18.75">
      <c r="A84" s="39">
        <v>73</v>
      </c>
      <c r="B84" s="39" t="s">
        <v>70</v>
      </c>
      <c r="C84" s="40">
        <v>97751</v>
      </c>
      <c r="D84" s="40">
        <v>66210</v>
      </c>
      <c r="E84" s="40">
        <v>14010</v>
      </c>
      <c r="F84" s="40">
        <v>52200</v>
      </c>
      <c r="G84" s="41">
        <v>52200</v>
      </c>
      <c r="H84" s="40">
        <v>99532</v>
      </c>
      <c r="I84" s="40"/>
      <c r="J84" s="40"/>
      <c r="K84" s="40">
        <v>165742</v>
      </c>
      <c r="M84" s="14"/>
      <c r="O84" s="14"/>
    </row>
    <row r="85" spans="1:15" ht="18.75">
      <c r="A85" s="39">
        <v>74</v>
      </c>
      <c r="B85" s="39" t="s">
        <v>72</v>
      </c>
      <c r="C85" s="40">
        <v>31354</v>
      </c>
      <c r="D85" s="40">
        <v>26487</v>
      </c>
      <c r="E85" s="40">
        <v>7960</v>
      </c>
      <c r="F85" s="40">
        <v>18527</v>
      </c>
      <c r="G85" s="41">
        <v>18527</v>
      </c>
      <c r="H85" s="40">
        <v>66592</v>
      </c>
      <c r="I85" s="40"/>
      <c r="J85" s="40"/>
      <c r="K85" s="40">
        <v>93079</v>
      </c>
      <c r="M85" s="14"/>
      <c r="O85" s="14"/>
    </row>
    <row r="86" spans="1:15" ht="18.75">
      <c r="A86" s="39">
        <v>75</v>
      </c>
      <c r="B86" s="39" t="s">
        <v>61</v>
      </c>
      <c r="C86" s="40">
        <v>140871</v>
      </c>
      <c r="D86" s="40">
        <v>114533</v>
      </c>
      <c r="E86" s="40">
        <v>20683</v>
      </c>
      <c r="F86" s="40">
        <v>93850</v>
      </c>
      <c r="G86" s="41">
        <v>93850</v>
      </c>
      <c r="H86" s="40">
        <v>66463</v>
      </c>
      <c r="I86" s="40"/>
      <c r="J86" s="40"/>
      <c r="K86" s="40">
        <v>180996</v>
      </c>
      <c r="M86" s="14"/>
      <c r="O86" s="14"/>
    </row>
    <row r="87" spans="1:15" ht="18.75">
      <c r="A87" s="39">
        <v>76</v>
      </c>
      <c r="B87" s="39" t="s">
        <v>62</v>
      </c>
      <c r="C87" s="40">
        <v>34173</v>
      </c>
      <c r="D87" s="40">
        <v>23570</v>
      </c>
      <c r="E87" s="40">
        <v>9460</v>
      </c>
      <c r="F87" s="40">
        <v>14110</v>
      </c>
      <c r="G87" s="41">
        <v>14110</v>
      </c>
      <c r="H87" s="40">
        <v>110050</v>
      </c>
      <c r="I87" s="40"/>
      <c r="J87" s="40"/>
      <c r="K87" s="40">
        <v>133620</v>
      </c>
      <c r="M87" s="14"/>
      <c r="O87" s="14"/>
    </row>
    <row r="88" spans="1:15" ht="18.75">
      <c r="A88" s="39">
        <v>77</v>
      </c>
      <c r="B88" s="39" t="s">
        <v>58</v>
      </c>
      <c r="C88" s="40">
        <v>33898</v>
      </c>
      <c r="D88" s="40">
        <v>31471</v>
      </c>
      <c r="E88" s="40">
        <v>17101</v>
      </c>
      <c r="F88" s="40">
        <v>14370</v>
      </c>
      <c r="G88" s="41">
        <v>14370</v>
      </c>
      <c r="H88" s="40">
        <v>141428</v>
      </c>
      <c r="I88" s="40"/>
      <c r="J88" s="40"/>
      <c r="K88" s="40">
        <v>172899</v>
      </c>
      <c r="M88" s="14"/>
      <c r="O88" s="14"/>
    </row>
    <row r="89" spans="1:15" ht="18.75">
      <c r="A89" s="39">
        <v>78</v>
      </c>
      <c r="B89" s="39" t="s">
        <v>59</v>
      </c>
      <c r="C89" s="40">
        <v>11190</v>
      </c>
      <c r="D89" s="40">
        <v>11167</v>
      </c>
      <c r="E89" s="40">
        <v>7824</v>
      </c>
      <c r="F89" s="40">
        <v>3343</v>
      </c>
      <c r="G89" s="41">
        <v>3343</v>
      </c>
      <c r="H89" s="40">
        <v>96684</v>
      </c>
      <c r="I89" s="40"/>
      <c r="J89" s="40"/>
      <c r="K89" s="40">
        <v>107851</v>
      </c>
      <c r="M89" s="14"/>
      <c r="O89" s="14"/>
    </row>
    <row r="90" spans="1:15" ht="18.75">
      <c r="A90" s="39">
        <v>79</v>
      </c>
      <c r="B90" s="39" t="s">
        <v>226</v>
      </c>
      <c r="C90" s="40">
        <v>13386</v>
      </c>
      <c r="D90" s="40">
        <v>13362</v>
      </c>
      <c r="E90" s="40">
        <v>8951</v>
      </c>
      <c r="F90" s="40">
        <v>4411</v>
      </c>
      <c r="G90" s="41">
        <v>4411</v>
      </c>
      <c r="H90" s="40">
        <v>87275</v>
      </c>
      <c r="I90" s="40"/>
      <c r="J90" s="40"/>
      <c r="K90" s="40">
        <v>100637</v>
      </c>
      <c r="M90" s="14"/>
      <c r="O90" s="14"/>
    </row>
    <row r="91" spans="1:15" ht="18.75">
      <c r="A91" s="39">
        <v>80</v>
      </c>
      <c r="B91" s="39" t="s">
        <v>60</v>
      </c>
      <c r="C91" s="40">
        <v>89569</v>
      </c>
      <c r="D91" s="40">
        <v>80565</v>
      </c>
      <c r="E91" s="40">
        <v>14937</v>
      </c>
      <c r="F91" s="40">
        <v>65628</v>
      </c>
      <c r="G91" s="41">
        <v>65628</v>
      </c>
      <c r="H91" s="40">
        <v>29749</v>
      </c>
      <c r="I91" s="40"/>
      <c r="J91" s="40"/>
      <c r="K91" s="40">
        <v>110314</v>
      </c>
      <c r="M91" s="14"/>
      <c r="O91" s="14"/>
    </row>
    <row r="92" spans="1:15" ht="18.75">
      <c r="A92" s="39">
        <v>81</v>
      </c>
      <c r="B92" s="39" t="s">
        <v>76</v>
      </c>
      <c r="C92" s="40">
        <v>39751</v>
      </c>
      <c r="D92" s="40">
        <v>39327</v>
      </c>
      <c r="E92" s="40">
        <v>16645</v>
      </c>
      <c r="F92" s="40">
        <v>22682</v>
      </c>
      <c r="G92" s="41">
        <v>22682</v>
      </c>
      <c r="H92" s="40">
        <v>66413</v>
      </c>
      <c r="I92" s="40"/>
      <c r="J92" s="40"/>
      <c r="K92" s="40">
        <v>105740</v>
      </c>
      <c r="M92" s="14"/>
      <c r="O92" s="14"/>
    </row>
    <row r="93" spans="1:15" ht="18.75">
      <c r="A93" s="39">
        <v>82</v>
      </c>
      <c r="B93" s="39" t="s">
        <v>75</v>
      </c>
      <c r="C93" s="40">
        <v>12735</v>
      </c>
      <c r="D93" s="40">
        <v>12615</v>
      </c>
      <c r="E93" s="40">
        <v>2170</v>
      </c>
      <c r="F93" s="40">
        <v>10445</v>
      </c>
      <c r="G93" s="41">
        <v>10445</v>
      </c>
      <c r="H93" s="40">
        <v>123956</v>
      </c>
      <c r="I93" s="40"/>
      <c r="J93" s="40"/>
      <c r="K93" s="40">
        <v>136571</v>
      </c>
      <c r="M93" s="14"/>
      <c r="O93" s="14"/>
    </row>
    <row r="94" spans="1:15" ht="18.75">
      <c r="A94" s="39">
        <v>83</v>
      </c>
      <c r="B94" s="39" t="s">
        <v>74</v>
      </c>
      <c r="C94" s="40">
        <v>10877</v>
      </c>
      <c r="D94" s="40">
        <v>10852</v>
      </c>
      <c r="E94" s="40">
        <v>2655</v>
      </c>
      <c r="F94" s="40">
        <v>8197</v>
      </c>
      <c r="G94" s="41">
        <v>8197</v>
      </c>
      <c r="H94" s="40">
        <v>137999</v>
      </c>
      <c r="I94" s="40"/>
      <c r="J94" s="40"/>
      <c r="K94" s="40">
        <v>148851</v>
      </c>
      <c r="M94" s="14"/>
      <c r="O94" s="14"/>
    </row>
    <row r="95" spans="1:15" ht="18.75">
      <c r="A95" s="39">
        <v>84</v>
      </c>
      <c r="B95" s="39" t="s">
        <v>73</v>
      </c>
      <c r="C95" s="40">
        <v>19899</v>
      </c>
      <c r="D95" s="40">
        <v>19238</v>
      </c>
      <c r="E95" s="40">
        <v>6530</v>
      </c>
      <c r="F95" s="40">
        <v>12708</v>
      </c>
      <c r="G95" s="41">
        <v>12708</v>
      </c>
      <c r="H95" s="40">
        <v>100934</v>
      </c>
      <c r="I95" s="40"/>
      <c r="J95" s="40"/>
      <c r="K95" s="40">
        <v>120172</v>
      </c>
      <c r="M95" s="14"/>
      <c r="O95" s="14"/>
    </row>
    <row r="96" spans="1:15" ht="18.75">
      <c r="A96" s="39">
        <v>85</v>
      </c>
      <c r="B96" s="39" t="s">
        <v>77</v>
      </c>
      <c r="C96" s="40">
        <v>2818</v>
      </c>
      <c r="D96" s="40">
        <v>2808</v>
      </c>
      <c r="E96" s="40">
        <v>1455</v>
      </c>
      <c r="F96" s="40">
        <v>1353</v>
      </c>
      <c r="G96" s="41">
        <v>1353</v>
      </c>
      <c r="H96" s="40">
        <v>65512</v>
      </c>
      <c r="I96" s="40"/>
      <c r="J96" s="40"/>
      <c r="K96" s="40">
        <v>68320</v>
      </c>
      <c r="M96" s="14"/>
      <c r="O96" s="14"/>
    </row>
    <row r="97" spans="1:15" ht="18.75">
      <c r="A97" s="39">
        <v>86</v>
      </c>
      <c r="B97" s="39" t="s">
        <v>78</v>
      </c>
      <c r="C97" s="40">
        <v>31392</v>
      </c>
      <c r="D97" s="40">
        <v>27745</v>
      </c>
      <c r="E97" s="40">
        <v>6330</v>
      </c>
      <c r="F97" s="40">
        <v>21415</v>
      </c>
      <c r="G97" s="41">
        <v>21415</v>
      </c>
      <c r="H97" s="40">
        <v>96086</v>
      </c>
      <c r="I97" s="40"/>
      <c r="J97" s="40"/>
      <c r="K97" s="40">
        <v>123831</v>
      </c>
      <c r="M97" s="14"/>
      <c r="O97" s="14"/>
    </row>
    <row r="98" spans="1:15" ht="18.75">
      <c r="A98" s="39">
        <v>87</v>
      </c>
      <c r="B98" s="39" t="s">
        <v>81</v>
      </c>
      <c r="C98" s="40">
        <v>1391</v>
      </c>
      <c r="D98" s="40">
        <v>1359</v>
      </c>
      <c r="E98" s="40">
        <v>480</v>
      </c>
      <c r="F98" s="40">
        <v>879</v>
      </c>
      <c r="G98" s="41">
        <v>879</v>
      </c>
      <c r="H98" s="40">
        <v>103491</v>
      </c>
      <c r="I98" s="40"/>
      <c r="J98" s="40"/>
      <c r="K98" s="40">
        <v>104850</v>
      </c>
      <c r="M98" s="14"/>
      <c r="O98" s="14"/>
    </row>
    <row r="99" spans="1:15" ht="18.75">
      <c r="A99" s="39">
        <v>88</v>
      </c>
      <c r="B99" s="39" t="s">
        <v>80</v>
      </c>
      <c r="C99" s="40">
        <v>3350</v>
      </c>
      <c r="D99" s="40">
        <v>3340</v>
      </c>
      <c r="E99" s="40">
        <v>2105</v>
      </c>
      <c r="F99" s="40">
        <v>1235</v>
      </c>
      <c r="G99" s="41">
        <v>1235</v>
      </c>
      <c r="H99" s="40">
        <v>91889</v>
      </c>
      <c r="I99" s="40"/>
      <c r="J99" s="40"/>
      <c r="K99" s="40">
        <v>95229</v>
      </c>
      <c r="M99" s="14"/>
      <c r="O99" s="14"/>
    </row>
    <row r="100" spans="1:15" ht="18.75">
      <c r="A100" s="39">
        <v>89</v>
      </c>
      <c r="B100" s="39" t="s">
        <v>79</v>
      </c>
      <c r="C100" s="40">
        <v>66910</v>
      </c>
      <c r="D100" s="40">
        <v>45673</v>
      </c>
      <c r="E100" s="40">
        <v>7760</v>
      </c>
      <c r="F100" s="40">
        <v>37913</v>
      </c>
      <c r="G100" s="41">
        <v>37913</v>
      </c>
      <c r="H100" s="40">
        <v>123221</v>
      </c>
      <c r="I100" s="40"/>
      <c r="J100" s="40"/>
      <c r="K100" s="40">
        <v>168894</v>
      </c>
      <c r="M100" s="14"/>
      <c r="O100" s="14"/>
    </row>
    <row r="101" spans="1:15" ht="18.75">
      <c r="A101" s="39">
        <v>90</v>
      </c>
      <c r="B101" s="39" t="s">
        <v>67</v>
      </c>
      <c r="C101" s="40">
        <v>237260</v>
      </c>
      <c r="D101" s="40">
        <v>146668</v>
      </c>
      <c r="E101" s="40">
        <v>21304</v>
      </c>
      <c r="F101" s="40">
        <v>125364</v>
      </c>
      <c r="G101" s="41">
        <v>125364</v>
      </c>
      <c r="H101" s="40">
        <v>40939</v>
      </c>
      <c r="I101" s="40"/>
      <c r="J101" s="40"/>
      <c r="K101" s="40">
        <v>187607</v>
      </c>
      <c r="M101" s="14"/>
      <c r="O101" s="14"/>
    </row>
    <row r="102" spans="1:15" ht="18.75">
      <c r="A102" s="39">
        <v>91</v>
      </c>
      <c r="B102" s="39" t="s">
        <v>68</v>
      </c>
      <c r="C102" s="40">
        <v>24551</v>
      </c>
      <c r="D102" s="40">
        <v>24518</v>
      </c>
      <c r="E102" s="40">
        <v>1779</v>
      </c>
      <c r="F102" s="40">
        <v>22739</v>
      </c>
      <c r="G102" s="41">
        <v>22739</v>
      </c>
      <c r="H102" s="40">
        <v>33513</v>
      </c>
      <c r="I102" s="40"/>
      <c r="J102" s="40"/>
      <c r="K102" s="40">
        <v>58031</v>
      </c>
      <c r="M102" s="14"/>
      <c r="O102" s="14"/>
    </row>
    <row r="103" spans="1:15" ht="18.75">
      <c r="A103" s="39">
        <v>92</v>
      </c>
      <c r="B103" s="39" t="s">
        <v>69</v>
      </c>
      <c r="C103" s="40">
        <v>2857</v>
      </c>
      <c r="D103" s="40">
        <v>2857</v>
      </c>
      <c r="E103" s="40">
        <v>1661</v>
      </c>
      <c r="F103" s="40">
        <v>1196</v>
      </c>
      <c r="G103" s="41">
        <v>1196</v>
      </c>
      <c r="H103" s="40">
        <v>108279</v>
      </c>
      <c r="I103" s="40"/>
      <c r="J103" s="40"/>
      <c r="K103" s="40">
        <v>111136</v>
      </c>
      <c r="M103" s="14"/>
      <c r="O103" s="14"/>
    </row>
    <row r="104" spans="1:15" ht="18.75">
      <c r="A104" s="39">
        <v>93</v>
      </c>
      <c r="B104" s="39" t="s">
        <v>227</v>
      </c>
      <c r="C104" s="40">
        <v>1527</v>
      </c>
      <c r="D104" s="40">
        <v>1503</v>
      </c>
      <c r="E104" s="40">
        <v>619</v>
      </c>
      <c r="F104" s="40">
        <v>884</v>
      </c>
      <c r="G104" s="41">
        <v>884</v>
      </c>
      <c r="H104" s="40">
        <v>112097</v>
      </c>
      <c r="I104" s="40"/>
      <c r="J104" s="40"/>
      <c r="K104" s="40">
        <v>113600</v>
      </c>
      <c r="M104" s="14"/>
      <c r="O104" s="14"/>
    </row>
    <row r="105" spans="1:15" ht="18.75">
      <c r="A105" s="39">
        <v>94</v>
      </c>
      <c r="B105" s="39" t="s">
        <v>63</v>
      </c>
      <c r="C105" s="40">
        <v>66183</v>
      </c>
      <c r="D105" s="40">
        <v>43392</v>
      </c>
      <c r="E105" s="40">
        <v>2591</v>
      </c>
      <c r="F105" s="40">
        <v>40801</v>
      </c>
      <c r="G105" s="41">
        <v>40801</v>
      </c>
      <c r="H105" s="40">
        <v>39973</v>
      </c>
      <c r="I105" s="40"/>
      <c r="J105" s="40"/>
      <c r="K105" s="40">
        <v>83365</v>
      </c>
      <c r="M105" s="14"/>
      <c r="O105" s="14"/>
    </row>
    <row r="106" spans="1:15" ht="18.75">
      <c r="A106" s="39">
        <v>95</v>
      </c>
      <c r="B106" s="39" t="s">
        <v>64</v>
      </c>
      <c r="C106" s="40">
        <v>16286</v>
      </c>
      <c r="D106" s="40">
        <v>16250</v>
      </c>
      <c r="E106" s="40">
        <v>1900</v>
      </c>
      <c r="F106" s="40">
        <v>14350</v>
      </c>
      <c r="G106" s="41">
        <v>14350</v>
      </c>
      <c r="H106" s="40">
        <v>65720</v>
      </c>
      <c r="I106" s="40"/>
      <c r="J106" s="40"/>
      <c r="K106" s="40">
        <v>81970</v>
      </c>
      <c r="M106" s="14"/>
      <c r="O106" s="14"/>
    </row>
    <row r="107" spans="1:15" ht="18.75">
      <c r="A107" s="39">
        <v>96</v>
      </c>
      <c r="B107" s="39" t="s">
        <v>65</v>
      </c>
      <c r="C107" s="40">
        <v>154541</v>
      </c>
      <c r="D107" s="40">
        <v>55525</v>
      </c>
      <c r="E107" s="40">
        <v>12550</v>
      </c>
      <c r="F107" s="40">
        <v>42975</v>
      </c>
      <c r="G107" s="41">
        <v>42975</v>
      </c>
      <c r="H107" s="40">
        <v>36974</v>
      </c>
      <c r="I107" s="40"/>
      <c r="J107" s="40"/>
      <c r="K107" s="40">
        <v>92499</v>
      </c>
      <c r="M107" s="14"/>
      <c r="O107" s="14"/>
    </row>
    <row r="108" spans="1:15" ht="18.75">
      <c r="A108" s="39">
        <v>97</v>
      </c>
      <c r="B108" s="39" t="s">
        <v>66</v>
      </c>
      <c r="C108" s="40">
        <v>37100</v>
      </c>
      <c r="D108" s="40">
        <v>33424</v>
      </c>
      <c r="E108" s="40">
        <v>8530</v>
      </c>
      <c r="F108" s="40">
        <v>24894</v>
      </c>
      <c r="G108" s="41">
        <v>24894</v>
      </c>
      <c r="H108" s="40">
        <v>135609</v>
      </c>
      <c r="I108" s="40"/>
      <c r="J108" s="40"/>
      <c r="K108" s="40">
        <v>169033</v>
      </c>
      <c r="M108" s="14"/>
      <c r="O108" s="14"/>
    </row>
    <row r="109" spans="1:15" ht="18.75">
      <c r="A109" s="39">
        <v>98</v>
      </c>
      <c r="B109" s="39" t="s">
        <v>83</v>
      </c>
      <c r="C109" s="40">
        <v>15816</v>
      </c>
      <c r="D109" s="40">
        <v>14873</v>
      </c>
      <c r="E109" s="40">
        <v>3718</v>
      </c>
      <c r="F109" s="40">
        <v>11155</v>
      </c>
      <c r="G109" s="41">
        <v>11155</v>
      </c>
      <c r="H109" s="40">
        <v>65712</v>
      </c>
      <c r="I109" s="40"/>
      <c r="J109" s="40"/>
      <c r="K109" s="40">
        <v>80585</v>
      </c>
      <c r="M109" s="14"/>
      <c r="O109" s="14"/>
    </row>
    <row r="110" spans="1:15" ht="18.75">
      <c r="A110" s="39">
        <v>99</v>
      </c>
      <c r="B110" s="39" t="s">
        <v>82</v>
      </c>
      <c r="C110" s="40">
        <v>30887</v>
      </c>
      <c r="D110" s="40">
        <v>30610</v>
      </c>
      <c r="E110" s="40">
        <v>7800</v>
      </c>
      <c r="F110" s="40">
        <v>22810</v>
      </c>
      <c r="G110" s="41">
        <v>22810</v>
      </c>
      <c r="H110" s="40">
        <v>126791</v>
      </c>
      <c r="I110" s="40"/>
      <c r="J110" s="40"/>
      <c r="K110" s="40">
        <v>157401</v>
      </c>
      <c r="M110" s="14"/>
      <c r="O110" s="14"/>
    </row>
    <row r="111" spans="1:15" ht="18.75">
      <c r="A111" s="39">
        <v>100</v>
      </c>
      <c r="B111" s="39" t="s">
        <v>86</v>
      </c>
      <c r="C111" s="40">
        <v>28990</v>
      </c>
      <c r="D111" s="40">
        <v>28909</v>
      </c>
      <c r="E111" s="40">
        <v>1105</v>
      </c>
      <c r="F111" s="40">
        <v>27804</v>
      </c>
      <c r="G111" s="41">
        <v>27804</v>
      </c>
      <c r="H111" s="40">
        <v>45689</v>
      </c>
      <c r="I111" s="40"/>
      <c r="J111" s="40"/>
      <c r="K111" s="40">
        <v>74598</v>
      </c>
      <c r="M111" s="14"/>
      <c r="O111" s="14"/>
    </row>
    <row r="112" spans="1:15" ht="18.75">
      <c r="A112" s="39">
        <v>101</v>
      </c>
      <c r="B112" s="39" t="s">
        <v>84</v>
      </c>
      <c r="C112" s="40">
        <v>21164</v>
      </c>
      <c r="D112" s="40">
        <v>17639</v>
      </c>
      <c r="E112" s="40">
        <v>6405</v>
      </c>
      <c r="F112" s="40">
        <v>11234</v>
      </c>
      <c r="G112" s="41">
        <v>11234</v>
      </c>
      <c r="H112" s="40">
        <v>70086</v>
      </c>
      <c r="I112" s="40"/>
      <c r="J112" s="40"/>
      <c r="K112" s="40">
        <v>87725</v>
      </c>
      <c r="M112" s="14"/>
      <c r="O112" s="14"/>
    </row>
    <row r="113" spans="1:15" ht="18.75">
      <c r="A113" s="43">
        <v>102</v>
      </c>
      <c r="B113" s="43" t="s">
        <v>85</v>
      </c>
      <c r="C113" s="44">
        <v>36353</v>
      </c>
      <c r="D113" s="44">
        <v>35612</v>
      </c>
      <c r="E113" s="44">
        <v>5372</v>
      </c>
      <c r="F113" s="44">
        <v>30240</v>
      </c>
      <c r="G113" s="45">
        <v>30240</v>
      </c>
      <c r="H113" s="44">
        <v>79108</v>
      </c>
      <c r="I113" s="44"/>
      <c r="J113" s="44"/>
      <c r="K113" s="44">
        <v>114720</v>
      </c>
      <c r="M113" s="14"/>
      <c r="O113" s="14"/>
    </row>
  </sheetData>
  <mergeCells count="14">
    <mergeCell ref="J8:J10"/>
    <mergeCell ref="K8:K10"/>
    <mergeCell ref="E9:E10"/>
    <mergeCell ref="F9:G9"/>
    <mergeCell ref="A1:K1"/>
    <mergeCell ref="A5:K5"/>
    <mergeCell ref="A8:A10"/>
    <mergeCell ref="B8:B10"/>
    <mergeCell ref="C8:C10"/>
    <mergeCell ref="D8:D10"/>
    <mergeCell ref="E8:G8"/>
    <mergeCell ref="H8:H10"/>
    <mergeCell ref="I8:I10"/>
    <mergeCell ref="A4:K4"/>
  </mergeCells>
  <printOptions horizontalCentered="1"/>
  <pageMargins left="0.78740157480314965" right="0.78740157480314965" top="0.74803149606299213" bottom="0.47244094488188981" header="0.51181102362204722" footer="0.27559055118110237"/>
  <pageSetup paperSize="9" scale="75" fitToHeight="0" orientation="landscape" r:id="rId1"/>
  <headerFooter alignWithMargins="0">
    <oddHeader xml:space="preserve">&amp;C
</oddHeader>
    <oddFooter>&amp;C&amp;".VnTime,Italic"&amp;8
&amp;"Times New Roman,Regular"&amp;P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113"/>
  <sheetViews>
    <sheetView topLeftCell="A94" zoomScale="85" zoomScaleNormal="85" workbookViewId="0">
      <selection activeCell="I111" sqref="I111"/>
    </sheetView>
  </sheetViews>
  <sheetFormatPr defaultColWidth="11.5703125" defaultRowHeight="15.75"/>
  <cols>
    <col min="1" max="1" width="6.5703125" style="9" customWidth="1"/>
    <col min="2" max="2" width="32" style="9" customWidth="1"/>
    <col min="3" max="3" width="22.5703125" style="9" customWidth="1"/>
    <col min="4" max="4" width="22.85546875" style="9" customWidth="1"/>
    <col min="5" max="5" width="21" style="9" customWidth="1"/>
    <col min="6" max="6" width="21.28515625" style="9" bestFit="1" customWidth="1"/>
    <col min="7" max="7" width="27.85546875" style="9" hidden="1" customWidth="1"/>
    <col min="8" max="8" width="14.28515625" style="9" hidden="1" customWidth="1"/>
    <col min="9" max="250" width="11.5703125" style="9"/>
    <col min="251" max="251" width="6.5703125" style="9" customWidth="1"/>
    <col min="252" max="252" width="38.7109375" style="9" customWidth="1"/>
    <col min="253" max="256" width="26.85546875" style="9" customWidth="1"/>
    <col min="257" max="506" width="11.5703125" style="9"/>
    <col min="507" max="507" width="6.5703125" style="9" customWidth="1"/>
    <col min="508" max="508" width="38.7109375" style="9" customWidth="1"/>
    <col min="509" max="512" width="26.85546875" style="9" customWidth="1"/>
    <col min="513" max="762" width="11.5703125" style="9"/>
    <col min="763" max="763" width="6.5703125" style="9" customWidth="1"/>
    <col min="764" max="764" width="38.7109375" style="9" customWidth="1"/>
    <col min="765" max="768" width="26.85546875" style="9" customWidth="1"/>
    <col min="769" max="1018" width="11.5703125" style="9"/>
    <col min="1019" max="1019" width="6.5703125" style="9" customWidth="1"/>
    <col min="1020" max="1020" width="38.7109375" style="9" customWidth="1"/>
    <col min="1021" max="1024" width="26.85546875" style="9" customWidth="1"/>
    <col min="1025" max="1274" width="11.5703125" style="9"/>
    <col min="1275" max="1275" width="6.5703125" style="9" customWidth="1"/>
    <col min="1276" max="1276" width="38.7109375" style="9" customWidth="1"/>
    <col min="1277" max="1280" width="26.85546875" style="9" customWidth="1"/>
    <col min="1281" max="1530" width="11.5703125" style="9"/>
    <col min="1531" max="1531" width="6.5703125" style="9" customWidth="1"/>
    <col min="1532" max="1532" width="38.7109375" style="9" customWidth="1"/>
    <col min="1533" max="1536" width="26.85546875" style="9" customWidth="1"/>
    <col min="1537" max="1786" width="11.5703125" style="9"/>
    <col min="1787" max="1787" width="6.5703125" style="9" customWidth="1"/>
    <col min="1788" max="1788" width="38.7109375" style="9" customWidth="1"/>
    <col min="1789" max="1792" width="26.85546875" style="9" customWidth="1"/>
    <col min="1793" max="2042" width="11.5703125" style="9"/>
    <col min="2043" max="2043" width="6.5703125" style="9" customWidth="1"/>
    <col min="2044" max="2044" width="38.7109375" style="9" customWidth="1"/>
    <col min="2045" max="2048" width="26.85546875" style="9" customWidth="1"/>
    <col min="2049" max="2298" width="11.5703125" style="9"/>
    <col min="2299" max="2299" width="6.5703125" style="9" customWidth="1"/>
    <col min="2300" max="2300" width="38.7109375" style="9" customWidth="1"/>
    <col min="2301" max="2304" width="26.85546875" style="9" customWidth="1"/>
    <col min="2305" max="2554" width="11.5703125" style="9"/>
    <col min="2555" max="2555" width="6.5703125" style="9" customWidth="1"/>
    <col min="2556" max="2556" width="38.7109375" style="9" customWidth="1"/>
    <col min="2557" max="2560" width="26.85546875" style="9" customWidth="1"/>
    <col min="2561" max="2810" width="11.5703125" style="9"/>
    <col min="2811" max="2811" width="6.5703125" style="9" customWidth="1"/>
    <col min="2812" max="2812" width="38.7109375" style="9" customWidth="1"/>
    <col min="2813" max="2816" width="26.85546875" style="9" customWidth="1"/>
    <col min="2817" max="3066" width="11.5703125" style="9"/>
    <col min="3067" max="3067" width="6.5703125" style="9" customWidth="1"/>
    <col min="3068" max="3068" width="38.7109375" style="9" customWidth="1"/>
    <col min="3069" max="3072" width="26.85546875" style="9" customWidth="1"/>
    <col min="3073" max="3322" width="11.5703125" style="9"/>
    <col min="3323" max="3323" width="6.5703125" style="9" customWidth="1"/>
    <col min="3324" max="3324" width="38.7109375" style="9" customWidth="1"/>
    <col min="3325" max="3328" width="26.85546875" style="9" customWidth="1"/>
    <col min="3329" max="3578" width="11.5703125" style="9"/>
    <col min="3579" max="3579" width="6.5703125" style="9" customWidth="1"/>
    <col min="3580" max="3580" width="38.7109375" style="9" customWidth="1"/>
    <col min="3581" max="3584" width="26.85546875" style="9" customWidth="1"/>
    <col min="3585" max="3834" width="11.5703125" style="9"/>
    <col min="3835" max="3835" width="6.5703125" style="9" customWidth="1"/>
    <col min="3836" max="3836" width="38.7109375" style="9" customWidth="1"/>
    <col min="3837" max="3840" width="26.85546875" style="9" customWidth="1"/>
    <col min="3841" max="4090" width="11.5703125" style="9"/>
    <col min="4091" max="4091" width="6.5703125" style="9" customWidth="1"/>
    <col min="4092" max="4092" width="38.7109375" style="9" customWidth="1"/>
    <col min="4093" max="4096" width="26.85546875" style="9" customWidth="1"/>
    <col min="4097" max="4346" width="11.5703125" style="9"/>
    <col min="4347" max="4347" width="6.5703125" style="9" customWidth="1"/>
    <col min="4348" max="4348" width="38.7109375" style="9" customWidth="1"/>
    <col min="4349" max="4352" width="26.85546875" style="9" customWidth="1"/>
    <col min="4353" max="4602" width="11.5703125" style="9"/>
    <col min="4603" max="4603" width="6.5703125" style="9" customWidth="1"/>
    <col min="4604" max="4604" width="38.7109375" style="9" customWidth="1"/>
    <col min="4605" max="4608" width="26.85546875" style="9" customWidth="1"/>
    <col min="4609" max="4858" width="11.5703125" style="9"/>
    <col min="4859" max="4859" width="6.5703125" style="9" customWidth="1"/>
    <col min="4860" max="4860" width="38.7109375" style="9" customWidth="1"/>
    <col min="4861" max="4864" width="26.85546875" style="9" customWidth="1"/>
    <col min="4865" max="5114" width="11.5703125" style="9"/>
    <col min="5115" max="5115" width="6.5703125" style="9" customWidth="1"/>
    <col min="5116" max="5116" width="38.7109375" style="9" customWidth="1"/>
    <col min="5117" max="5120" width="26.85546875" style="9" customWidth="1"/>
    <col min="5121" max="5370" width="11.5703125" style="9"/>
    <col min="5371" max="5371" width="6.5703125" style="9" customWidth="1"/>
    <col min="5372" max="5372" width="38.7109375" style="9" customWidth="1"/>
    <col min="5373" max="5376" width="26.85546875" style="9" customWidth="1"/>
    <col min="5377" max="5626" width="11.5703125" style="9"/>
    <col min="5627" max="5627" width="6.5703125" style="9" customWidth="1"/>
    <col min="5628" max="5628" width="38.7109375" style="9" customWidth="1"/>
    <col min="5629" max="5632" width="26.85546875" style="9" customWidth="1"/>
    <col min="5633" max="5882" width="11.5703125" style="9"/>
    <col min="5883" max="5883" width="6.5703125" style="9" customWidth="1"/>
    <col min="5884" max="5884" width="38.7109375" style="9" customWidth="1"/>
    <col min="5885" max="5888" width="26.85546875" style="9" customWidth="1"/>
    <col min="5889" max="6138" width="11.5703125" style="9"/>
    <col min="6139" max="6139" width="6.5703125" style="9" customWidth="1"/>
    <col min="6140" max="6140" width="38.7109375" style="9" customWidth="1"/>
    <col min="6141" max="6144" width="26.85546875" style="9" customWidth="1"/>
    <col min="6145" max="6394" width="11.5703125" style="9"/>
    <col min="6395" max="6395" width="6.5703125" style="9" customWidth="1"/>
    <col min="6396" max="6396" width="38.7109375" style="9" customWidth="1"/>
    <col min="6397" max="6400" width="26.85546875" style="9" customWidth="1"/>
    <col min="6401" max="6650" width="11.5703125" style="9"/>
    <col min="6651" max="6651" width="6.5703125" style="9" customWidth="1"/>
    <col min="6652" max="6652" width="38.7109375" style="9" customWidth="1"/>
    <col min="6653" max="6656" width="26.85546875" style="9" customWidth="1"/>
    <col min="6657" max="6906" width="11.5703125" style="9"/>
    <col min="6907" max="6907" width="6.5703125" style="9" customWidth="1"/>
    <col min="6908" max="6908" width="38.7109375" style="9" customWidth="1"/>
    <col min="6909" max="6912" width="26.85546875" style="9" customWidth="1"/>
    <col min="6913" max="7162" width="11.5703125" style="9"/>
    <col min="7163" max="7163" width="6.5703125" style="9" customWidth="1"/>
    <col min="7164" max="7164" width="38.7109375" style="9" customWidth="1"/>
    <col min="7165" max="7168" width="26.85546875" style="9" customWidth="1"/>
    <col min="7169" max="7418" width="11.5703125" style="9"/>
    <col min="7419" max="7419" width="6.5703125" style="9" customWidth="1"/>
    <col min="7420" max="7420" width="38.7109375" style="9" customWidth="1"/>
    <col min="7421" max="7424" width="26.85546875" style="9" customWidth="1"/>
    <col min="7425" max="7674" width="11.5703125" style="9"/>
    <col min="7675" max="7675" width="6.5703125" style="9" customWidth="1"/>
    <col min="7676" max="7676" width="38.7109375" style="9" customWidth="1"/>
    <col min="7677" max="7680" width="26.85546875" style="9" customWidth="1"/>
    <col min="7681" max="7930" width="11.5703125" style="9"/>
    <col min="7931" max="7931" width="6.5703125" style="9" customWidth="1"/>
    <col min="7932" max="7932" width="38.7109375" style="9" customWidth="1"/>
    <col min="7933" max="7936" width="26.85546875" style="9" customWidth="1"/>
    <col min="7937" max="8186" width="11.5703125" style="9"/>
    <col min="8187" max="8187" width="6.5703125" style="9" customWidth="1"/>
    <col min="8188" max="8188" width="38.7109375" style="9" customWidth="1"/>
    <col min="8189" max="8192" width="26.85546875" style="9" customWidth="1"/>
    <col min="8193" max="8442" width="11.5703125" style="9"/>
    <col min="8443" max="8443" width="6.5703125" style="9" customWidth="1"/>
    <col min="8444" max="8444" width="38.7109375" style="9" customWidth="1"/>
    <col min="8445" max="8448" width="26.85546875" style="9" customWidth="1"/>
    <col min="8449" max="8698" width="11.5703125" style="9"/>
    <col min="8699" max="8699" width="6.5703125" style="9" customWidth="1"/>
    <col min="8700" max="8700" width="38.7109375" style="9" customWidth="1"/>
    <col min="8701" max="8704" width="26.85546875" style="9" customWidth="1"/>
    <col min="8705" max="8954" width="11.5703125" style="9"/>
    <col min="8955" max="8955" width="6.5703125" style="9" customWidth="1"/>
    <col min="8956" max="8956" width="38.7109375" style="9" customWidth="1"/>
    <col min="8957" max="8960" width="26.85546875" style="9" customWidth="1"/>
    <col min="8961" max="9210" width="11.5703125" style="9"/>
    <col min="9211" max="9211" width="6.5703125" style="9" customWidth="1"/>
    <col min="9212" max="9212" width="38.7109375" style="9" customWidth="1"/>
    <col min="9213" max="9216" width="26.85546875" style="9" customWidth="1"/>
    <col min="9217" max="9466" width="11.5703125" style="9"/>
    <col min="9467" max="9467" width="6.5703125" style="9" customWidth="1"/>
    <col min="9468" max="9468" width="38.7109375" style="9" customWidth="1"/>
    <col min="9469" max="9472" width="26.85546875" style="9" customWidth="1"/>
    <col min="9473" max="9722" width="11.5703125" style="9"/>
    <col min="9723" max="9723" width="6.5703125" style="9" customWidth="1"/>
    <col min="9724" max="9724" width="38.7109375" style="9" customWidth="1"/>
    <col min="9725" max="9728" width="26.85546875" style="9" customWidth="1"/>
    <col min="9729" max="9978" width="11.5703125" style="9"/>
    <col min="9979" max="9979" width="6.5703125" style="9" customWidth="1"/>
    <col min="9980" max="9980" width="38.7109375" style="9" customWidth="1"/>
    <col min="9981" max="9984" width="26.85546875" style="9" customWidth="1"/>
    <col min="9985" max="10234" width="11.5703125" style="9"/>
    <col min="10235" max="10235" width="6.5703125" style="9" customWidth="1"/>
    <col min="10236" max="10236" width="38.7109375" style="9" customWidth="1"/>
    <col min="10237" max="10240" width="26.85546875" style="9" customWidth="1"/>
    <col min="10241" max="10490" width="11.5703125" style="9"/>
    <col min="10491" max="10491" width="6.5703125" style="9" customWidth="1"/>
    <col min="10492" max="10492" width="38.7109375" style="9" customWidth="1"/>
    <col min="10493" max="10496" width="26.85546875" style="9" customWidth="1"/>
    <col min="10497" max="10746" width="11.5703125" style="9"/>
    <col min="10747" max="10747" width="6.5703125" style="9" customWidth="1"/>
    <col min="10748" max="10748" width="38.7109375" style="9" customWidth="1"/>
    <col min="10749" max="10752" width="26.85546875" style="9" customWidth="1"/>
    <col min="10753" max="11002" width="11.5703125" style="9"/>
    <col min="11003" max="11003" width="6.5703125" style="9" customWidth="1"/>
    <col min="11004" max="11004" width="38.7109375" style="9" customWidth="1"/>
    <col min="11005" max="11008" width="26.85546875" style="9" customWidth="1"/>
    <col min="11009" max="11258" width="11.5703125" style="9"/>
    <col min="11259" max="11259" width="6.5703125" style="9" customWidth="1"/>
    <col min="11260" max="11260" width="38.7109375" style="9" customWidth="1"/>
    <col min="11261" max="11264" width="26.85546875" style="9" customWidth="1"/>
    <col min="11265" max="11514" width="11.5703125" style="9"/>
    <col min="11515" max="11515" width="6.5703125" style="9" customWidth="1"/>
    <col min="11516" max="11516" width="38.7109375" style="9" customWidth="1"/>
    <col min="11517" max="11520" width="26.85546875" style="9" customWidth="1"/>
    <col min="11521" max="11770" width="11.5703125" style="9"/>
    <col min="11771" max="11771" width="6.5703125" style="9" customWidth="1"/>
    <col min="11772" max="11772" width="38.7109375" style="9" customWidth="1"/>
    <col min="11773" max="11776" width="26.85546875" style="9" customWidth="1"/>
    <col min="11777" max="12026" width="11.5703125" style="9"/>
    <col min="12027" max="12027" width="6.5703125" style="9" customWidth="1"/>
    <col min="12028" max="12028" width="38.7109375" style="9" customWidth="1"/>
    <col min="12029" max="12032" width="26.85546875" style="9" customWidth="1"/>
    <col min="12033" max="12282" width="11.5703125" style="9"/>
    <col min="12283" max="12283" width="6.5703125" style="9" customWidth="1"/>
    <col min="12284" max="12284" width="38.7109375" style="9" customWidth="1"/>
    <col min="12285" max="12288" width="26.85546875" style="9" customWidth="1"/>
    <col min="12289" max="12538" width="11.5703125" style="9"/>
    <col min="12539" max="12539" width="6.5703125" style="9" customWidth="1"/>
    <col min="12540" max="12540" width="38.7109375" style="9" customWidth="1"/>
    <col min="12541" max="12544" width="26.85546875" style="9" customWidth="1"/>
    <col min="12545" max="12794" width="11.5703125" style="9"/>
    <col min="12795" max="12795" width="6.5703125" style="9" customWidth="1"/>
    <col min="12796" max="12796" width="38.7109375" style="9" customWidth="1"/>
    <col min="12797" max="12800" width="26.85546875" style="9" customWidth="1"/>
    <col min="12801" max="13050" width="11.5703125" style="9"/>
    <col min="13051" max="13051" width="6.5703125" style="9" customWidth="1"/>
    <col min="13052" max="13052" width="38.7109375" style="9" customWidth="1"/>
    <col min="13053" max="13056" width="26.85546875" style="9" customWidth="1"/>
    <col min="13057" max="13306" width="11.5703125" style="9"/>
    <col min="13307" max="13307" width="6.5703125" style="9" customWidth="1"/>
    <col min="13308" max="13308" width="38.7109375" style="9" customWidth="1"/>
    <col min="13309" max="13312" width="26.85546875" style="9" customWidth="1"/>
    <col min="13313" max="13562" width="11.5703125" style="9"/>
    <col min="13563" max="13563" width="6.5703125" style="9" customWidth="1"/>
    <col min="13564" max="13564" width="38.7109375" style="9" customWidth="1"/>
    <col min="13565" max="13568" width="26.85546875" style="9" customWidth="1"/>
    <col min="13569" max="13818" width="11.5703125" style="9"/>
    <col min="13819" max="13819" width="6.5703125" style="9" customWidth="1"/>
    <col min="13820" max="13820" width="38.7109375" style="9" customWidth="1"/>
    <col min="13821" max="13824" width="26.85546875" style="9" customWidth="1"/>
    <col min="13825" max="14074" width="11.5703125" style="9"/>
    <col min="14075" max="14075" width="6.5703125" style="9" customWidth="1"/>
    <col min="14076" max="14076" width="38.7109375" style="9" customWidth="1"/>
    <col min="14077" max="14080" width="26.85546875" style="9" customWidth="1"/>
    <col min="14081" max="14330" width="11.5703125" style="9"/>
    <col min="14331" max="14331" width="6.5703125" style="9" customWidth="1"/>
    <col min="14332" max="14332" width="38.7109375" style="9" customWidth="1"/>
    <col min="14333" max="14336" width="26.85546875" style="9" customWidth="1"/>
    <col min="14337" max="14586" width="11.5703125" style="9"/>
    <col min="14587" max="14587" width="6.5703125" style="9" customWidth="1"/>
    <col min="14588" max="14588" width="38.7109375" style="9" customWidth="1"/>
    <col min="14589" max="14592" width="26.85546875" style="9" customWidth="1"/>
    <col min="14593" max="14842" width="11.5703125" style="9"/>
    <col min="14843" max="14843" width="6.5703125" style="9" customWidth="1"/>
    <col min="14844" max="14844" width="38.7109375" style="9" customWidth="1"/>
    <col min="14845" max="14848" width="26.85546875" style="9" customWidth="1"/>
    <col min="14849" max="15098" width="11.5703125" style="9"/>
    <col min="15099" max="15099" width="6.5703125" style="9" customWidth="1"/>
    <col min="15100" max="15100" width="38.7109375" style="9" customWidth="1"/>
    <col min="15101" max="15104" width="26.85546875" style="9" customWidth="1"/>
    <col min="15105" max="15354" width="11.5703125" style="9"/>
    <col min="15355" max="15355" width="6.5703125" style="9" customWidth="1"/>
    <col min="15356" max="15356" width="38.7109375" style="9" customWidth="1"/>
    <col min="15357" max="15360" width="26.85546875" style="9" customWidth="1"/>
    <col min="15361" max="15610" width="11.5703125" style="9"/>
    <col min="15611" max="15611" width="6.5703125" style="9" customWidth="1"/>
    <col min="15612" max="15612" width="38.7109375" style="9" customWidth="1"/>
    <col min="15613" max="15616" width="26.85546875" style="9" customWidth="1"/>
    <col min="15617" max="15866" width="11.5703125" style="9"/>
    <col min="15867" max="15867" width="6.5703125" style="9" customWidth="1"/>
    <col min="15868" max="15868" width="38.7109375" style="9" customWidth="1"/>
    <col min="15869" max="15872" width="26.85546875" style="9" customWidth="1"/>
    <col min="15873" max="16122" width="11.5703125" style="9"/>
    <col min="16123" max="16123" width="6.5703125" style="9" customWidth="1"/>
    <col min="16124" max="16124" width="38.7109375" style="9" customWidth="1"/>
    <col min="16125" max="16128" width="26.85546875" style="9" customWidth="1"/>
    <col min="16129" max="16384" width="11.5703125" style="9"/>
  </cols>
  <sheetData>
    <row r="1" spans="1:8">
      <c r="A1" s="530" t="s">
        <v>381</v>
      </c>
      <c r="B1" s="530"/>
      <c r="C1" s="530"/>
      <c r="D1" s="530"/>
      <c r="E1" s="530"/>
      <c r="F1" s="530"/>
    </row>
    <row r="2" spans="1:8" ht="12.75" hidden="1" customHeight="1">
      <c r="A2" s="10"/>
      <c r="B2" s="10"/>
      <c r="C2" s="7"/>
      <c r="D2" s="7"/>
      <c r="E2" s="7"/>
      <c r="F2" s="7"/>
    </row>
    <row r="3" spans="1:8" ht="21" customHeight="1">
      <c r="A3" s="8" t="s">
        <v>347</v>
      </c>
      <c r="B3" s="8"/>
      <c r="C3" s="11"/>
      <c r="D3" s="11"/>
      <c r="E3" s="11"/>
      <c r="F3" s="11"/>
    </row>
    <row r="4" spans="1:8" ht="21" customHeight="1">
      <c r="A4" s="8" t="s">
        <v>348</v>
      </c>
      <c r="B4" s="8"/>
      <c r="C4" s="11"/>
      <c r="D4" s="11"/>
      <c r="E4" s="11"/>
      <c r="F4" s="11"/>
    </row>
    <row r="5" spans="1:8" ht="21" customHeight="1">
      <c r="A5" s="551" t="s">
        <v>371</v>
      </c>
      <c r="B5" s="551"/>
      <c r="C5" s="551"/>
      <c r="D5" s="551"/>
      <c r="E5" s="551"/>
      <c r="F5" s="551"/>
    </row>
    <row r="6" spans="1:8" ht="21" customHeight="1">
      <c r="A6" s="551" t="s">
        <v>370</v>
      </c>
      <c r="B6" s="551"/>
      <c r="C6" s="551"/>
      <c r="D6" s="551"/>
      <c r="E6" s="551"/>
      <c r="F6" s="551"/>
    </row>
    <row r="7" spans="1:8" ht="18" hidden="1" customHeight="1">
      <c r="A7" s="8"/>
      <c r="B7" s="12"/>
      <c r="C7" s="7"/>
      <c r="D7" s="7"/>
      <c r="E7" s="7"/>
      <c r="F7" s="7"/>
    </row>
    <row r="8" spans="1:8" ht="14.25" hidden="1" customHeight="1">
      <c r="A8" s="12"/>
      <c r="B8" s="12"/>
      <c r="C8" s="7"/>
      <c r="D8" s="7"/>
      <c r="E8" s="7"/>
      <c r="F8" s="7"/>
    </row>
    <row r="9" spans="1:8" ht="19.5" customHeight="1">
      <c r="A9" s="13"/>
      <c r="B9" s="13"/>
      <c r="C9" s="14"/>
      <c r="D9" s="14"/>
      <c r="E9" s="576" t="s">
        <v>196</v>
      </c>
      <c r="F9" s="576"/>
    </row>
    <row r="10" spans="1:8" s="53" customFormat="1" ht="96" customHeight="1">
      <c r="A10" s="27" t="s">
        <v>87</v>
      </c>
      <c r="B10" s="27" t="s">
        <v>360</v>
      </c>
      <c r="C10" s="27" t="s">
        <v>229</v>
      </c>
      <c r="D10" s="26" t="s">
        <v>246</v>
      </c>
      <c r="E10" s="26" t="s">
        <v>349</v>
      </c>
      <c r="F10" s="26" t="s">
        <v>247</v>
      </c>
    </row>
    <row r="11" spans="1:8" s="14" customFormat="1" ht="18.75">
      <c r="A11" s="28"/>
      <c r="B11" s="28" t="s">
        <v>161</v>
      </c>
      <c r="C11" s="29">
        <f t="shared" ref="C11:D11" si="0">SUM(C12:C113)</f>
        <v>4003810</v>
      </c>
      <c r="D11" s="269">
        <f t="shared" si="0"/>
        <v>0</v>
      </c>
      <c r="E11" s="29">
        <f>SUM(E12:E113)</f>
        <v>4003810</v>
      </c>
      <c r="F11" s="54"/>
    </row>
    <row r="12" spans="1:8" s="51" customFormat="1" ht="18.75">
      <c r="A12" s="55">
        <v>1</v>
      </c>
      <c r="B12" s="55" t="s">
        <v>12</v>
      </c>
      <c r="C12" s="56">
        <f>D12+E12+F12</f>
        <v>112221</v>
      </c>
      <c r="D12" s="270"/>
      <c r="E12" s="56">
        <v>112221</v>
      </c>
      <c r="F12" s="56"/>
      <c r="G12" s="51" t="s">
        <v>12</v>
      </c>
      <c r="H12" s="177" t="b">
        <f>G12=B12</f>
        <v>1</v>
      </c>
    </row>
    <row r="13" spans="1:8" s="51" customFormat="1" ht="18.75">
      <c r="A13" s="55">
        <v>2</v>
      </c>
      <c r="B13" s="55" t="s">
        <v>14</v>
      </c>
      <c r="C13" s="56">
        <f t="shared" ref="C13:C76" si="1">D13+E13+F13</f>
        <v>47215</v>
      </c>
      <c r="D13" s="270"/>
      <c r="E13" s="56">
        <v>47215</v>
      </c>
      <c r="F13" s="56"/>
      <c r="G13" s="51" t="s">
        <v>14</v>
      </c>
      <c r="H13" s="177" t="b">
        <f t="shared" ref="H13:H76" si="2">G13=B13</f>
        <v>1</v>
      </c>
    </row>
    <row r="14" spans="1:8" s="51" customFormat="1" ht="18.75">
      <c r="A14" s="55">
        <v>3</v>
      </c>
      <c r="B14" s="55" t="s">
        <v>15</v>
      </c>
      <c r="C14" s="56">
        <f t="shared" si="1"/>
        <v>48341</v>
      </c>
      <c r="D14" s="270"/>
      <c r="E14" s="56">
        <v>48341</v>
      </c>
      <c r="F14" s="56"/>
      <c r="G14" s="51" t="s">
        <v>15</v>
      </c>
      <c r="H14" s="177" t="b">
        <f t="shared" si="2"/>
        <v>1</v>
      </c>
    </row>
    <row r="15" spans="1:8" s="51" customFormat="1" ht="18.75">
      <c r="A15" s="55">
        <v>4</v>
      </c>
      <c r="B15" s="55" t="s">
        <v>13</v>
      </c>
      <c r="C15" s="56">
        <f t="shared" si="1"/>
        <v>44473</v>
      </c>
      <c r="D15" s="270"/>
      <c r="E15" s="56">
        <v>44473</v>
      </c>
      <c r="F15" s="56"/>
      <c r="G15" s="51" t="s">
        <v>13</v>
      </c>
      <c r="H15" s="177" t="b">
        <f t="shared" si="2"/>
        <v>1</v>
      </c>
    </row>
    <row r="16" spans="1:8" s="51" customFormat="1" ht="18.75">
      <c r="A16" s="55">
        <v>5</v>
      </c>
      <c r="B16" s="55" t="s">
        <v>16</v>
      </c>
      <c r="C16" s="56">
        <f t="shared" si="1"/>
        <v>44077</v>
      </c>
      <c r="D16" s="270"/>
      <c r="E16" s="56">
        <v>44077</v>
      </c>
      <c r="F16" s="56"/>
      <c r="G16" s="51" t="s">
        <v>16</v>
      </c>
      <c r="H16" s="177" t="b">
        <f t="shared" si="2"/>
        <v>1</v>
      </c>
    </row>
    <row r="17" spans="1:8" s="51" customFormat="1" ht="18.75">
      <c r="A17" s="55">
        <v>6</v>
      </c>
      <c r="B17" s="55" t="s">
        <v>17</v>
      </c>
      <c r="C17" s="56">
        <f t="shared" si="1"/>
        <v>29978</v>
      </c>
      <c r="D17" s="270"/>
      <c r="E17" s="56">
        <v>29978</v>
      </c>
      <c r="F17" s="56"/>
      <c r="G17" s="51" t="s">
        <v>17</v>
      </c>
      <c r="H17" s="177" t="b">
        <f t="shared" si="2"/>
        <v>1</v>
      </c>
    </row>
    <row r="18" spans="1:8" s="51" customFormat="1" ht="18.75">
      <c r="A18" s="55">
        <v>7</v>
      </c>
      <c r="B18" s="55" t="s">
        <v>31</v>
      </c>
      <c r="C18" s="56">
        <f t="shared" si="1"/>
        <v>54265</v>
      </c>
      <c r="D18" s="270"/>
      <c r="E18" s="56">
        <v>54265</v>
      </c>
      <c r="F18" s="56"/>
      <c r="G18" s="51" t="s">
        <v>31</v>
      </c>
      <c r="H18" s="177" t="b">
        <f t="shared" si="2"/>
        <v>1</v>
      </c>
    </row>
    <row r="19" spans="1:8" s="51" customFormat="1" ht="18.75">
      <c r="A19" s="55">
        <v>8</v>
      </c>
      <c r="B19" s="55" t="s">
        <v>32</v>
      </c>
      <c r="C19" s="56">
        <f t="shared" si="1"/>
        <v>29835</v>
      </c>
      <c r="D19" s="270"/>
      <c r="E19" s="56">
        <v>29835</v>
      </c>
      <c r="F19" s="56"/>
      <c r="G19" s="51" t="s">
        <v>32</v>
      </c>
      <c r="H19" s="177" t="b">
        <f t="shared" si="2"/>
        <v>1</v>
      </c>
    </row>
    <row r="20" spans="1:8" s="51" customFormat="1" ht="18.75">
      <c r="A20" s="55">
        <v>9</v>
      </c>
      <c r="B20" s="55" t="s">
        <v>211</v>
      </c>
      <c r="C20" s="56">
        <f t="shared" si="1"/>
        <v>22342</v>
      </c>
      <c r="D20" s="270"/>
      <c r="E20" s="56">
        <v>22342</v>
      </c>
      <c r="F20" s="56"/>
      <c r="G20" s="51" t="s">
        <v>211</v>
      </c>
      <c r="H20" s="177" t="b">
        <f t="shared" si="2"/>
        <v>1</v>
      </c>
    </row>
    <row r="21" spans="1:8" s="51" customFormat="1" ht="18.75">
      <c r="A21" s="55">
        <v>10</v>
      </c>
      <c r="B21" s="55" t="s">
        <v>22</v>
      </c>
      <c r="C21" s="56">
        <f t="shared" si="1"/>
        <v>21955</v>
      </c>
      <c r="D21" s="270"/>
      <c r="E21" s="56">
        <v>21955</v>
      </c>
      <c r="F21" s="56"/>
      <c r="G21" s="51" t="s">
        <v>22</v>
      </c>
      <c r="H21" s="177" t="b">
        <f t="shared" si="2"/>
        <v>1</v>
      </c>
    </row>
    <row r="22" spans="1:8" s="51" customFormat="1" ht="18.75">
      <c r="A22" s="55">
        <v>11</v>
      </c>
      <c r="B22" s="55" t="s">
        <v>212</v>
      </c>
      <c r="C22" s="56">
        <f t="shared" si="1"/>
        <v>37735</v>
      </c>
      <c r="D22" s="270"/>
      <c r="E22" s="56">
        <v>37735</v>
      </c>
      <c r="F22" s="56"/>
      <c r="G22" s="51" t="s">
        <v>212</v>
      </c>
      <c r="H22" s="177" t="b">
        <f t="shared" si="2"/>
        <v>1</v>
      </c>
    </row>
    <row r="23" spans="1:8" s="51" customFormat="1" ht="18.75">
      <c r="A23" s="55">
        <v>12</v>
      </c>
      <c r="B23" s="55" t="s">
        <v>23</v>
      </c>
      <c r="C23" s="56">
        <f t="shared" si="1"/>
        <v>57084</v>
      </c>
      <c r="D23" s="270"/>
      <c r="E23" s="56">
        <v>57084</v>
      </c>
      <c r="F23" s="56"/>
      <c r="G23" s="51" t="s">
        <v>23</v>
      </c>
      <c r="H23" s="177" t="b">
        <f t="shared" si="2"/>
        <v>1</v>
      </c>
    </row>
    <row r="24" spans="1:8" s="51" customFormat="1" ht="18.75">
      <c r="A24" s="55">
        <v>13</v>
      </c>
      <c r="B24" s="55" t="s">
        <v>213</v>
      </c>
      <c r="C24" s="56">
        <f t="shared" si="1"/>
        <v>22444</v>
      </c>
      <c r="D24" s="270"/>
      <c r="E24" s="56">
        <v>22444</v>
      </c>
      <c r="F24" s="56"/>
      <c r="G24" s="51" t="s">
        <v>213</v>
      </c>
      <c r="H24" s="177" t="b">
        <f t="shared" si="2"/>
        <v>1</v>
      </c>
    </row>
    <row r="25" spans="1:8" s="51" customFormat="1" ht="18.75">
      <c r="A25" s="55">
        <v>14</v>
      </c>
      <c r="B25" s="55" t="s">
        <v>214</v>
      </c>
      <c r="C25" s="56">
        <f t="shared" si="1"/>
        <v>33609</v>
      </c>
      <c r="D25" s="270"/>
      <c r="E25" s="56">
        <v>33609</v>
      </c>
      <c r="F25" s="56"/>
      <c r="G25" s="51" t="s">
        <v>214</v>
      </c>
      <c r="H25" s="177" t="b">
        <f t="shared" si="2"/>
        <v>1</v>
      </c>
    </row>
    <row r="26" spans="1:8" s="51" customFormat="1" ht="18.75">
      <c r="A26" s="55">
        <v>15</v>
      </c>
      <c r="B26" s="55" t="s">
        <v>215</v>
      </c>
      <c r="C26" s="56">
        <f t="shared" si="1"/>
        <v>28325</v>
      </c>
      <c r="D26" s="270"/>
      <c r="E26" s="56">
        <v>28325</v>
      </c>
      <c r="F26" s="56"/>
      <c r="G26" s="51" t="s">
        <v>215</v>
      </c>
      <c r="H26" s="177" t="b">
        <f t="shared" si="2"/>
        <v>1</v>
      </c>
    </row>
    <row r="27" spans="1:8" s="51" customFormat="1" ht="18.75">
      <c r="A27" s="55">
        <v>16</v>
      </c>
      <c r="B27" s="55" t="s">
        <v>28</v>
      </c>
      <c r="C27" s="56">
        <f t="shared" si="1"/>
        <v>41034</v>
      </c>
      <c r="D27" s="270"/>
      <c r="E27" s="56">
        <v>41034</v>
      </c>
      <c r="F27" s="56"/>
      <c r="G27" s="51" t="s">
        <v>28</v>
      </c>
      <c r="H27" s="177" t="b">
        <f t="shared" si="2"/>
        <v>1</v>
      </c>
    </row>
    <row r="28" spans="1:8" s="51" customFormat="1" ht="18.75">
      <c r="A28" s="55">
        <v>17</v>
      </c>
      <c r="B28" s="55" t="s">
        <v>27</v>
      </c>
      <c r="C28" s="56">
        <f t="shared" si="1"/>
        <v>47420</v>
      </c>
      <c r="D28" s="270"/>
      <c r="E28" s="56">
        <v>47420</v>
      </c>
      <c r="F28" s="56"/>
      <c r="G28" s="51" t="s">
        <v>27</v>
      </c>
      <c r="H28" s="177" t="b">
        <f t="shared" si="2"/>
        <v>1</v>
      </c>
    </row>
    <row r="29" spans="1:8" s="51" customFormat="1" ht="18.75">
      <c r="A29" s="55">
        <v>18</v>
      </c>
      <c r="B29" s="55" t="s">
        <v>26</v>
      </c>
      <c r="C29" s="56">
        <f t="shared" si="1"/>
        <v>20702</v>
      </c>
      <c r="D29" s="270"/>
      <c r="E29" s="56">
        <v>20702</v>
      </c>
      <c r="F29" s="56"/>
      <c r="G29" s="51" t="s">
        <v>26</v>
      </c>
      <c r="H29" s="177" t="b">
        <f t="shared" si="2"/>
        <v>1</v>
      </c>
    </row>
    <row r="30" spans="1:8" s="51" customFormat="1" ht="18.75">
      <c r="A30" s="55">
        <v>19</v>
      </c>
      <c r="B30" s="55" t="s">
        <v>30</v>
      </c>
      <c r="C30" s="56">
        <f t="shared" si="1"/>
        <v>17454</v>
      </c>
      <c r="D30" s="270"/>
      <c r="E30" s="56">
        <v>17454</v>
      </c>
      <c r="F30" s="56"/>
      <c r="G30" s="51" t="s">
        <v>30</v>
      </c>
      <c r="H30" s="177" t="b">
        <f t="shared" si="2"/>
        <v>1</v>
      </c>
    </row>
    <row r="31" spans="1:8" s="51" customFormat="1" ht="18.75">
      <c r="A31" s="55">
        <v>20</v>
      </c>
      <c r="B31" s="55" t="s">
        <v>29</v>
      </c>
      <c r="C31" s="56">
        <f t="shared" si="1"/>
        <v>16717</v>
      </c>
      <c r="D31" s="270"/>
      <c r="E31" s="56">
        <v>16717</v>
      </c>
      <c r="F31" s="56"/>
      <c r="G31" s="51" t="s">
        <v>29</v>
      </c>
      <c r="H31" s="177" t="b">
        <f t="shared" si="2"/>
        <v>1</v>
      </c>
    </row>
    <row r="32" spans="1:8" s="52" customFormat="1" ht="18.75">
      <c r="A32" s="55">
        <v>21</v>
      </c>
      <c r="B32" s="55" t="s">
        <v>25</v>
      </c>
      <c r="C32" s="56">
        <f t="shared" si="1"/>
        <v>54019</v>
      </c>
      <c r="D32" s="216"/>
      <c r="E32" s="56">
        <v>54019</v>
      </c>
      <c r="F32" s="57"/>
      <c r="G32" s="52" t="s">
        <v>25</v>
      </c>
      <c r="H32" s="177" t="b">
        <f t="shared" si="2"/>
        <v>1</v>
      </c>
    </row>
    <row r="33" spans="1:8" s="52" customFormat="1" ht="18.75">
      <c r="A33" s="55">
        <v>22</v>
      </c>
      <c r="B33" s="55" t="s">
        <v>216</v>
      </c>
      <c r="C33" s="56">
        <f t="shared" si="1"/>
        <v>49331</v>
      </c>
      <c r="D33" s="216"/>
      <c r="E33" s="56">
        <v>49331</v>
      </c>
      <c r="F33" s="57"/>
      <c r="G33" s="52" t="s">
        <v>216</v>
      </c>
      <c r="H33" s="177" t="b">
        <f t="shared" si="2"/>
        <v>1</v>
      </c>
    </row>
    <row r="34" spans="1:8" s="52" customFormat="1" ht="18.75">
      <c r="A34" s="55">
        <v>23</v>
      </c>
      <c r="B34" s="55" t="s">
        <v>24</v>
      </c>
      <c r="C34" s="56">
        <f t="shared" si="1"/>
        <v>14580</v>
      </c>
      <c r="D34" s="216"/>
      <c r="E34" s="56">
        <v>14580</v>
      </c>
      <c r="F34" s="57"/>
      <c r="G34" s="52" t="s">
        <v>24</v>
      </c>
      <c r="H34" s="177" t="b">
        <f t="shared" si="2"/>
        <v>1</v>
      </c>
    </row>
    <row r="35" spans="1:8" s="52" customFormat="1" ht="18.75">
      <c r="A35" s="55">
        <v>24</v>
      </c>
      <c r="B35" s="55" t="s">
        <v>40</v>
      </c>
      <c r="C35" s="56">
        <f t="shared" si="1"/>
        <v>24903</v>
      </c>
      <c r="D35" s="216"/>
      <c r="E35" s="56">
        <v>24903</v>
      </c>
      <c r="F35" s="57"/>
      <c r="G35" s="52" t="s">
        <v>40</v>
      </c>
      <c r="H35" s="177" t="b">
        <f t="shared" si="2"/>
        <v>1</v>
      </c>
    </row>
    <row r="36" spans="1:8" s="52" customFormat="1" ht="18.75">
      <c r="A36" s="55">
        <v>25</v>
      </c>
      <c r="B36" s="55" t="s">
        <v>39</v>
      </c>
      <c r="C36" s="56">
        <f t="shared" si="1"/>
        <v>36444</v>
      </c>
      <c r="D36" s="216"/>
      <c r="E36" s="56">
        <v>36444</v>
      </c>
      <c r="F36" s="57"/>
      <c r="G36" s="52" t="s">
        <v>39</v>
      </c>
      <c r="H36" s="177" t="b">
        <f t="shared" si="2"/>
        <v>1</v>
      </c>
    </row>
    <row r="37" spans="1:8" s="52" customFormat="1" ht="18.75">
      <c r="A37" s="55">
        <v>26</v>
      </c>
      <c r="B37" s="55" t="s">
        <v>41</v>
      </c>
      <c r="C37" s="56">
        <f t="shared" si="1"/>
        <v>31846</v>
      </c>
      <c r="D37" s="216"/>
      <c r="E37" s="56">
        <v>31846</v>
      </c>
      <c r="F37" s="57"/>
      <c r="G37" s="52" t="s">
        <v>41</v>
      </c>
      <c r="H37" s="177" t="b">
        <f t="shared" si="2"/>
        <v>1</v>
      </c>
    </row>
    <row r="38" spans="1:8" s="52" customFormat="1" ht="18.75">
      <c r="A38" s="55">
        <v>27</v>
      </c>
      <c r="B38" s="55" t="s">
        <v>33</v>
      </c>
      <c r="C38" s="56">
        <f t="shared" si="1"/>
        <v>56589</v>
      </c>
      <c r="D38" s="216"/>
      <c r="E38" s="56">
        <v>56589</v>
      </c>
      <c r="F38" s="57"/>
      <c r="G38" s="52" t="s">
        <v>33</v>
      </c>
      <c r="H38" s="177" t="b">
        <f t="shared" si="2"/>
        <v>1</v>
      </c>
    </row>
    <row r="39" spans="1:8" s="52" customFormat="1" ht="18.75">
      <c r="A39" s="55">
        <v>28</v>
      </c>
      <c r="B39" s="55" t="s">
        <v>217</v>
      </c>
      <c r="C39" s="56">
        <f t="shared" si="1"/>
        <v>73778</v>
      </c>
      <c r="D39" s="216"/>
      <c r="E39" s="56">
        <v>73778</v>
      </c>
      <c r="F39" s="57"/>
      <c r="G39" s="52" t="s">
        <v>217</v>
      </c>
      <c r="H39" s="177" t="b">
        <f t="shared" si="2"/>
        <v>1</v>
      </c>
    </row>
    <row r="40" spans="1:8" s="52" customFormat="1" ht="18.75">
      <c r="A40" s="55">
        <v>29</v>
      </c>
      <c r="B40" s="55" t="s">
        <v>34</v>
      </c>
      <c r="C40" s="56">
        <f t="shared" si="1"/>
        <v>42954</v>
      </c>
      <c r="D40" s="216"/>
      <c r="E40" s="56">
        <v>42954</v>
      </c>
      <c r="F40" s="57"/>
      <c r="G40" s="52" t="s">
        <v>34</v>
      </c>
      <c r="H40" s="177" t="b">
        <f t="shared" si="2"/>
        <v>1</v>
      </c>
    </row>
    <row r="41" spans="1:8" s="52" customFormat="1" ht="18.75">
      <c r="A41" s="55">
        <v>30</v>
      </c>
      <c r="B41" s="55" t="s">
        <v>35</v>
      </c>
      <c r="C41" s="56">
        <f t="shared" si="1"/>
        <v>54202</v>
      </c>
      <c r="D41" s="216"/>
      <c r="E41" s="56">
        <v>54202</v>
      </c>
      <c r="F41" s="57"/>
      <c r="G41" s="52" t="s">
        <v>35</v>
      </c>
      <c r="H41" s="177" t="b">
        <f t="shared" si="2"/>
        <v>1</v>
      </c>
    </row>
    <row r="42" spans="1:8" s="52" customFormat="1" ht="18.75">
      <c r="A42" s="55">
        <v>31</v>
      </c>
      <c r="B42" s="55" t="s">
        <v>218</v>
      </c>
      <c r="C42" s="56">
        <f t="shared" si="1"/>
        <v>29516</v>
      </c>
      <c r="D42" s="216"/>
      <c r="E42" s="56">
        <v>29516</v>
      </c>
      <c r="F42" s="57"/>
      <c r="G42" s="52" t="s">
        <v>218</v>
      </c>
      <c r="H42" s="177" t="b">
        <f t="shared" si="2"/>
        <v>1</v>
      </c>
    </row>
    <row r="43" spans="1:8" s="52" customFormat="1" ht="18.75">
      <c r="A43" s="55">
        <v>32</v>
      </c>
      <c r="B43" s="55" t="s">
        <v>36</v>
      </c>
      <c r="C43" s="56">
        <f t="shared" si="1"/>
        <v>53096</v>
      </c>
      <c r="D43" s="216"/>
      <c r="E43" s="56">
        <v>53096</v>
      </c>
      <c r="F43" s="57"/>
      <c r="G43" s="52" t="s">
        <v>36</v>
      </c>
      <c r="H43" s="177" t="b">
        <f t="shared" si="2"/>
        <v>1</v>
      </c>
    </row>
    <row r="44" spans="1:8" s="52" customFormat="1" ht="18.75">
      <c r="A44" s="55">
        <v>33</v>
      </c>
      <c r="B44" s="55" t="s">
        <v>38</v>
      </c>
      <c r="C44" s="56">
        <f t="shared" si="1"/>
        <v>33565</v>
      </c>
      <c r="D44" s="216"/>
      <c r="E44" s="56">
        <v>33565</v>
      </c>
      <c r="F44" s="57"/>
      <c r="G44" s="52" t="s">
        <v>38</v>
      </c>
      <c r="H44" s="177" t="b">
        <f t="shared" si="2"/>
        <v>1</v>
      </c>
    </row>
    <row r="45" spans="1:8" s="52" customFormat="1" ht="18.75">
      <c r="A45" s="55">
        <v>34</v>
      </c>
      <c r="B45" s="55" t="s">
        <v>219</v>
      </c>
      <c r="C45" s="56">
        <f t="shared" si="1"/>
        <v>16433</v>
      </c>
      <c r="D45" s="216"/>
      <c r="E45" s="56">
        <v>16433</v>
      </c>
      <c r="F45" s="57"/>
      <c r="G45" s="52" t="s">
        <v>219</v>
      </c>
      <c r="H45" s="177" t="b">
        <f t="shared" si="2"/>
        <v>1</v>
      </c>
    </row>
    <row r="46" spans="1:8" s="52" customFormat="1" ht="18.75">
      <c r="A46" s="55">
        <v>35</v>
      </c>
      <c r="B46" s="55" t="s">
        <v>37</v>
      </c>
      <c r="C46" s="56">
        <f t="shared" si="1"/>
        <v>24525</v>
      </c>
      <c r="D46" s="216"/>
      <c r="E46" s="56">
        <v>24525</v>
      </c>
      <c r="F46" s="57"/>
      <c r="G46" s="52" t="s">
        <v>37</v>
      </c>
      <c r="H46" s="177" t="b">
        <f t="shared" si="2"/>
        <v>1</v>
      </c>
    </row>
    <row r="47" spans="1:8" s="52" customFormat="1" ht="18.75">
      <c r="A47" s="55">
        <v>36</v>
      </c>
      <c r="B47" s="55" t="s">
        <v>51</v>
      </c>
      <c r="C47" s="56">
        <f t="shared" si="1"/>
        <v>61463</v>
      </c>
      <c r="D47" s="216"/>
      <c r="E47" s="56">
        <v>61463</v>
      </c>
      <c r="F47" s="57"/>
      <c r="G47" s="52" t="s">
        <v>51</v>
      </c>
      <c r="H47" s="177" t="b">
        <f t="shared" si="2"/>
        <v>1</v>
      </c>
    </row>
    <row r="48" spans="1:8" s="52" customFormat="1" ht="18.75">
      <c r="A48" s="55">
        <v>37</v>
      </c>
      <c r="B48" s="55" t="s">
        <v>220</v>
      </c>
      <c r="C48" s="56">
        <f t="shared" si="1"/>
        <v>45428</v>
      </c>
      <c r="D48" s="271"/>
      <c r="E48" s="56">
        <v>45428</v>
      </c>
      <c r="F48" s="58"/>
      <c r="G48" s="52" t="s">
        <v>220</v>
      </c>
      <c r="H48" s="177" t="b">
        <f t="shared" si="2"/>
        <v>1</v>
      </c>
    </row>
    <row r="49" spans="1:8" s="52" customFormat="1" ht="18.75">
      <c r="A49" s="55">
        <v>38</v>
      </c>
      <c r="B49" s="55" t="s">
        <v>53</v>
      </c>
      <c r="C49" s="56">
        <f t="shared" si="1"/>
        <v>32060</v>
      </c>
      <c r="D49" s="271"/>
      <c r="E49" s="56">
        <v>32060</v>
      </c>
      <c r="F49" s="58"/>
      <c r="G49" s="52" t="s">
        <v>53</v>
      </c>
      <c r="H49" s="177" t="b">
        <f t="shared" si="2"/>
        <v>1</v>
      </c>
    </row>
    <row r="50" spans="1:8" s="52" customFormat="1" ht="18.75">
      <c r="A50" s="55">
        <v>39</v>
      </c>
      <c r="B50" s="55" t="s">
        <v>52</v>
      </c>
      <c r="C50" s="56">
        <f t="shared" si="1"/>
        <v>44461</v>
      </c>
      <c r="D50" s="271"/>
      <c r="E50" s="56">
        <v>44461</v>
      </c>
      <c r="F50" s="58"/>
      <c r="G50" s="52" t="s">
        <v>52</v>
      </c>
      <c r="H50" s="177" t="b">
        <f t="shared" si="2"/>
        <v>1</v>
      </c>
    </row>
    <row r="51" spans="1:8" s="52" customFormat="1" ht="18.75">
      <c r="A51" s="55">
        <v>40</v>
      </c>
      <c r="B51" s="55" t="s">
        <v>221</v>
      </c>
      <c r="C51" s="56">
        <f t="shared" si="1"/>
        <v>42654</v>
      </c>
      <c r="D51" s="271"/>
      <c r="E51" s="56">
        <v>42654</v>
      </c>
      <c r="F51" s="58"/>
      <c r="G51" s="52" t="s">
        <v>221</v>
      </c>
      <c r="H51" s="177" t="b">
        <f t="shared" si="2"/>
        <v>1</v>
      </c>
    </row>
    <row r="52" spans="1:8" s="52" customFormat="1" ht="18.75">
      <c r="A52" s="55">
        <v>41</v>
      </c>
      <c r="B52" s="55" t="s">
        <v>54</v>
      </c>
      <c r="C52" s="56">
        <f t="shared" si="1"/>
        <v>23167</v>
      </c>
      <c r="D52" s="271"/>
      <c r="E52" s="56">
        <v>23167</v>
      </c>
      <c r="F52" s="58"/>
      <c r="G52" s="52" t="s">
        <v>54</v>
      </c>
      <c r="H52" s="177" t="b">
        <f t="shared" si="2"/>
        <v>1</v>
      </c>
    </row>
    <row r="53" spans="1:8" s="52" customFormat="1" ht="18.75">
      <c r="A53" s="55">
        <v>42</v>
      </c>
      <c r="B53" s="55" t="s">
        <v>42</v>
      </c>
      <c r="C53" s="56">
        <f t="shared" si="1"/>
        <v>80398</v>
      </c>
      <c r="D53" s="271"/>
      <c r="E53" s="56">
        <v>80398</v>
      </c>
      <c r="F53" s="58"/>
      <c r="G53" s="52" t="s">
        <v>42</v>
      </c>
      <c r="H53" s="177" t="b">
        <f t="shared" si="2"/>
        <v>1</v>
      </c>
    </row>
    <row r="54" spans="1:8" s="52" customFormat="1" ht="18.75">
      <c r="A54" s="55">
        <v>43</v>
      </c>
      <c r="B54" s="55" t="s">
        <v>44</v>
      </c>
      <c r="C54" s="56">
        <f t="shared" si="1"/>
        <v>28770</v>
      </c>
      <c r="D54" s="271"/>
      <c r="E54" s="56">
        <v>28770</v>
      </c>
      <c r="F54" s="58"/>
      <c r="G54" s="52" t="s">
        <v>44</v>
      </c>
      <c r="H54" s="177" t="b">
        <f t="shared" si="2"/>
        <v>1</v>
      </c>
    </row>
    <row r="55" spans="1:8" s="52" customFormat="1" ht="18.75">
      <c r="A55" s="55">
        <v>44</v>
      </c>
      <c r="B55" s="55" t="s">
        <v>43</v>
      </c>
      <c r="C55" s="56">
        <f t="shared" si="1"/>
        <v>41489</v>
      </c>
      <c r="D55" s="271"/>
      <c r="E55" s="56">
        <v>41489</v>
      </c>
      <c r="F55" s="58"/>
      <c r="G55" s="52" t="s">
        <v>43</v>
      </c>
      <c r="H55" s="177" t="b">
        <f t="shared" si="2"/>
        <v>1</v>
      </c>
    </row>
    <row r="56" spans="1:8" s="52" customFormat="1" ht="18.75">
      <c r="A56" s="55">
        <v>45</v>
      </c>
      <c r="B56" s="55" t="s">
        <v>46</v>
      </c>
      <c r="C56" s="56">
        <f t="shared" si="1"/>
        <v>22461</v>
      </c>
      <c r="D56" s="271"/>
      <c r="E56" s="56">
        <v>22461</v>
      </c>
      <c r="F56" s="58"/>
      <c r="G56" s="52" t="s">
        <v>46</v>
      </c>
      <c r="H56" s="177" t="b">
        <f t="shared" si="2"/>
        <v>1</v>
      </c>
    </row>
    <row r="57" spans="1:8" s="52" customFormat="1" ht="18.75">
      <c r="A57" s="55">
        <v>46</v>
      </c>
      <c r="B57" s="55" t="s">
        <v>45</v>
      </c>
      <c r="C57" s="56">
        <f t="shared" si="1"/>
        <v>18866</v>
      </c>
      <c r="D57" s="271"/>
      <c r="E57" s="56">
        <v>18866</v>
      </c>
      <c r="F57" s="58"/>
      <c r="G57" s="52" t="s">
        <v>45</v>
      </c>
      <c r="H57" s="177" t="b">
        <f t="shared" si="2"/>
        <v>1</v>
      </c>
    </row>
    <row r="58" spans="1:8" s="52" customFormat="1" ht="18.75">
      <c r="A58" s="55">
        <v>47</v>
      </c>
      <c r="B58" s="55" t="s">
        <v>222</v>
      </c>
      <c r="C58" s="56">
        <f t="shared" si="1"/>
        <v>28348</v>
      </c>
      <c r="D58" s="271"/>
      <c r="E58" s="56">
        <v>28348</v>
      </c>
      <c r="F58" s="58"/>
      <c r="G58" s="52" t="s">
        <v>222</v>
      </c>
      <c r="H58" s="177" t="b">
        <f t="shared" si="2"/>
        <v>1</v>
      </c>
    </row>
    <row r="59" spans="1:8" s="52" customFormat="1" ht="18.75">
      <c r="A59" s="55">
        <v>48</v>
      </c>
      <c r="B59" s="55" t="s">
        <v>47</v>
      </c>
      <c r="C59" s="56">
        <f t="shared" si="1"/>
        <v>25553</v>
      </c>
      <c r="D59" s="271"/>
      <c r="E59" s="56">
        <v>25553</v>
      </c>
      <c r="F59" s="58"/>
      <c r="G59" s="52" t="s">
        <v>47</v>
      </c>
      <c r="H59" s="177" t="b">
        <f t="shared" si="2"/>
        <v>1</v>
      </c>
    </row>
    <row r="60" spans="1:8" s="52" customFormat="1" ht="18.75">
      <c r="A60" s="55">
        <v>49</v>
      </c>
      <c r="B60" s="55" t="s">
        <v>223</v>
      </c>
      <c r="C60" s="56">
        <f t="shared" si="1"/>
        <v>25638</v>
      </c>
      <c r="D60" s="271"/>
      <c r="E60" s="56">
        <v>25638</v>
      </c>
      <c r="F60" s="58"/>
      <c r="G60" s="52" t="s">
        <v>223</v>
      </c>
      <c r="H60" s="177" t="b">
        <f t="shared" si="2"/>
        <v>1</v>
      </c>
    </row>
    <row r="61" spans="1:8" s="52" customFormat="1" ht="18.75">
      <c r="A61" s="55">
        <v>50</v>
      </c>
      <c r="B61" s="55" t="s">
        <v>49</v>
      </c>
      <c r="C61" s="56">
        <f t="shared" si="1"/>
        <v>24590</v>
      </c>
      <c r="D61" s="271"/>
      <c r="E61" s="56">
        <v>24590</v>
      </c>
      <c r="F61" s="58"/>
      <c r="G61" s="52" t="s">
        <v>49</v>
      </c>
      <c r="H61" s="177" t="b">
        <f t="shared" si="2"/>
        <v>1</v>
      </c>
    </row>
    <row r="62" spans="1:8" s="52" customFormat="1" ht="18.75">
      <c r="A62" s="55">
        <v>51</v>
      </c>
      <c r="B62" s="55" t="s">
        <v>48</v>
      </c>
      <c r="C62" s="56">
        <f t="shared" si="1"/>
        <v>25279</v>
      </c>
      <c r="D62" s="271"/>
      <c r="E62" s="56">
        <v>25279</v>
      </c>
      <c r="F62" s="58"/>
      <c r="G62" s="52" t="s">
        <v>48</v>
      </c>
      <c r="H62" s="177" t="b">
        <f t="shared" si="2"/>
        <v>1</v>
      </c>
    </row>
    <row r="63" spans="1:8" s="52" customFormat="1" ht="18.75">
      <c r="A63" s="55">
        <v>52</v>
      </c>
      <c r="B63" s="55" t="s">
        <v>50</v>
      </c>
      <c r="C63" s="56">
        <f t="shared" si="1"/>
        <v>18807</v>
      </c>
      <c r="D63" s="271"/>
      <c r="E63" s="56">
        <v>18807</v>
      </c>
      <c r="F63" s="58"/>
      <c r="G63" s="52" t="s">
        <v>50</v>
      </c>
      <c r="H63" s="177" t="b">
        <f t="shared" si="2"/>
        <v>1</v>
      </c>
    </row>
    <row r="64" spans="1:8" s="52" customFormat="1" ht="18.75">
      <c r="A64" s="55">
        <v>53</v>
      </c>
      <c r="B64" s="55" t="s">
        <v>187</v>
      </c>
      <c r="C64" s="56">
        <f t="shared" si="1"/>
        <v>34442</v>
      </c>
      <c r="D64" s="271"/>
      <c r="E64" s="56">
        <v>34442</v>
      </c>
      <c r="F64" s="58"/>
      <c r="G64" s="52" t="s">
        <v>187</v>
      </c>
      <c r="H64" s="177" t="b">
        <f t="shared" si="2"/>
        <v>1</v>
      </c>
    </row>
    <row r="65" spans="1:8" s="52" customFormat="1" ht="18.75">
      <c r="A65" s="55">
        <v>54</v>
      </c>
      <c r="B65" s="55" t="s">
        <v>189</v>
      </c>
      <c r="C65" s="56">
        <f t="shared" si="1"/>
        <v>34688</v>
      </c>
      <c r="D65" s="271"/>
      <c r="E65" s="56">
        <v>34688</v>
      </c>
      <c r="F65" s="58"/>
      <c r="G65" s="52" t="s">
        <v>189</v>
      </c>
      <c r="H65" s="177" t="b">
        <f t="shared" si="2"/>
        <v>1</v>
      </c>
    </row>
    <row r="66" spans="1:8" s="52" customFormat="1" ht="18.75">
      <c r="A66" s="55">
        <v>55</v>
      </c>
      <c r="B66" s="55" t="s">
        <v>188</v>
      </c>
      <c r="C66" s="56">
        <f t="shared" si="1"/>
        <v>29613</v>
      </c>
      <c r="D66" s="271"/>
      <c r="E66" s="56">
        <v>29613</v>
      </c>
      <c r="F66" s="58"/>
      <c r="G66" s="52" t="s">
        <v>188</v>
      </c>
      <c r="H66" s="177" t="b">
        <f t="shared" si="2"/>
        <v>1</v>
      </c>
    </row>
    <row r="67" spans="1:8" s="52" customFormat="1" ht="18.75">
      <c r="A67" s="55">
        <v>56</v>
      </c>
      <c r="B67" s="55" t="s">
        <v>190</v>
      </c>
      <c r="C67" s="56">
        <f t="shared" si="1"/>
        <v>40213</v>
      </c>
      <c r="D67" s="271"/>
      <c r="E67" s="56">
        <v>40213</v>
      </c>
      <c r="F67" s="58"/>
      <c r="G67" s="52" t="s">
        <v>190</v>
      </c>
      <c r="H67" s="177" t="b">
        <f t="shared" si="2"/>
        <v>1</v>
      </c>
    </row>
    <row r="68" spans="1:8" s="52" customFormat="1" ht="18.75">
      <c r="A68" s="55">
        <v>57</v>
      </c>
      <c r="B68" s="55" t="s">
        <v>191</v>
      </c>
      <c r="C68" s="56">
        <f t="shared" si="1"/>
        <v>52143</v>
      </c>
      <c r="D68" s="271"/>
      <c r="E68" s="56">
        <v>52143</v>
      </c>
      <c r="F68" s="58"/>
      <c r="G68" s="52" t="s">
        <v>191</v>
      </c>
      <c r="H68" s="177" t="b">
        <f t="shared" si="2"/>
        <v>1</v>
      </c>
    </row>
    <row r="69" spans="1:8" s="52" customFormat="1" ht="18.75">
      <c r="A69" s="55">
        <v>58</v>
      </c>
      <c r="B69" s="55" t="s">
        <v>182</v>
      </c>
      <c r="C69" s="56">
        <f t="shared" si="1"/>
        <v>41415</v>
      </c>
      <c r="D69" s="271"/>
      <c r="E69" s="56">
        <v>41415</v>
      </c>
      <c r="F69" s="58"/>
      <c r="G69" s="52" t="s">
        <v>182</v>
      </c>
      <c r="H69" s="177" t="b">
        <f t="shared" si="2"/>
        <v>1</v>
      </c>
    </row>
    <row r="70" spans="1:8" s="52" customFormat="1" ht="18.75">
      <c r="A70" s="55">
        <v>59</v>
      </c>
      <c r="B70" s="55" t="s">
        <v>183</v>
      </c>
      <c r="C70" s="56">
        <f t="shared" si="1"/>
        <v>42759</v>
      </c>
      <c r="D70" s="271"/>
      <c r="E70" s="56">
        <v>42759</v>
      </c>
      <c r="F70" s="58"/>
      <c r="G70" s="52" t="s">
        <v>183</v>
      </c>
      <c r="H70" s="177" t="b">
        <f t="shared" si="2"/>
        <v>1</v>
      </c>
    </row>
    <row r="71" spans="1:8" s="52" customFormat="1" ht="18.75">
      <c r="A71" s="55">
        <v>60</v>
      </c>
      <c r="B71" s="55" t="s">
        <v>186</v>
      </c>
      <c r="C71" s="56">
        <f t="shared" si="1"/>
        <v>15139</v>
      </c>
      <c r="D71" s="271"/>
      <c r="E71" s="56">
        <v>15139</v>
      </c>
      <c r="F71" s="58"/>
      <c r="G71" s="52" t="s">
        <v>186</v>
      </c>
      <c r="H71" s="177" t="b">
        <f t="shared" si="2"/>
        <v>1</v>
      </c>
    </row>
    <row r="72" spans="1:8" s="52" customFormat="1" ht="18.75">
      <c r="A72" s="55">
        <v>61</v>
      </c>
      <c r="B72" s="55" t="s">
        <v>184</v>
      </c>
      <c r="C72" s="56">
        <f t="shared" si="1"/>
        <v>28490</v>
      </c>
      <c r="D72" s="271"/>
      <c r="E72" s="56">
        <v>28490</v>
      </c>
      <c r="F72" s="58"/>
      <c r="G72" s="52" t="s">
        <v>184</v>
      </c>
      <c r="H72" s="177" t="b">
        <f t="shared" si="2"/>
        <v>1</v>
      </c>
    </row>
    <row r="73" spans="1:8" s="52" customFormat="1" ht="18.75">
      <c r="A73" s="55">
        <v>62</v>
      </c>
      <c r="B73" s="55" t="s">
        <v>185</v>
      </c>
      <c r="C73" s="56">
        <f t="shared" si="1"/>
        <v>18507</v>
      </c>
      <c r="D73" s="271"/>
      <c r="E73" s="56">
        <v>18507</v>
      </c>
      <c r="F73" s="58"/>
      <c r="G73" s="52" t="s">
        <v>185</v>
      </c>
      <c r="H73" s="177" t="b">
        <f t="shared" si="2"/>
        <v>1</v>
      </c>
    </row>
    <row r="74" spans="1:8" s="52" customFormat="1" ht="18.75">
      <c r="A74" s="55">
        <v>63</v>
      </c>
      <c r="B74" s="55" t="s">
        <v>19</v>
      </c>
      <c r="C74" s="56">
        <f t="shared" si="1"/>
        <v>38515</v>
      </c>
      <c r="D74" s="271"/>
      <c r="E74" s="56">
        <v>38515</v>
      </c>
      <c r="F74" s="58"/>
      <c r="G74" s="52" t="s">
        <v>19</v>
      </c>
      <c r="H74" s="177" t="b">
        <f t="shared" si="2"/>
        <v>1</v>
      </c>
    </row>
    <row r="75" spans="1:8" s="52" customFormat="1" ht="18.75">
      <c r="A75" s="55">
        <v>64</v>
      </c>
      <c r="B75" s="55" t="s">
        <v>224</v>
      </c>
      <c r="C75" s="56">
        <f t="shared" si="1"/>
        <v>37235</v>
      </c>
      <c r="D75" s="271"/>
      <c r="E75" s="56">
        <v>37235</v>
      </c>
      <c r="F75" s="58"/>
      <c r="G75" s="52" t="s">
        <v>224</v>
      </c>
      <c r="H75" s="177" t="b">
        <f t="shared" si="2"/>
        <v>1</v>
      </c>
    </row>
    <row r="76" spans="1:8" s="52" customFormat="1" ht="18.75">
      <c r="A76" s="55">
        <v>65</v>
      </c>
      <c r="B76" s="55" t="s">
        <v>18</v>
      </c>
      <c r="C76" s="56">
        <f t="shared" si="1"/>
        <v>43675</v>
      </c>
      <c r="D76" s="271"/>
      <c r="E76" s="56">
        <v>43675</v>
      </c>
      <c r="F76" s="58"/>
      <c r="G76" s="52" t="s">
        <v>18</v>
      </c>
      <c r="H76" s="177" t="b">
        <f t="shared" si="2"/>
        <v>1</v>
      </c>
    </row>
    <row r="77" spans="1:8" s="52" customFormat="1" ht="18.75">
      <c r="A77" s="55">
        <v>66</v>
      </c>
      <c r="B77" s="55" t="s">
        <v>20</v>
      </c>
      <c r="C77" s="56">
        <f t="shared" ref="C77:C113" si="3">D77+E77+F77</f>
        <v>71659</v>
      </c>
      <c r="D77" s="271"/>
      <c r="E77" s="56">
        <v>71659</v>
      </c>
      <c r="F77" s="58"/>
      <c r="G77" s="52" t="s">
        <v>20</v>
      </c>
      <c r="H77" s="177" t="b">
        <f t="shared" ref="H77:H113" si="4">G77=B77</f>
        <v>1</v>
      </c>
    </row>
    <row r="78" spans="1:8" s="52" customFormat="1" ht="18.75">
      <c r="A78" s="55">
        <v>67</v>
      </c>
      <c r="B78" s="55" t="s">
        <v>225</v>
      </c>
      <c r="C78" s="56">
        <f t="shared" si="3"/>
        <v>26926</v>
      </c>
      <c r="D78" s="271"/>
      <c r="E78" s="56">
        <v>26926</v>
      </c>
      <c r="F78" s="58"/>
      <c r="G78" s="52" t="s">
        <v>225</v>
      </c>
      <c r="H78" s="177" t="b">
        <f t="shared" si="4"/>
        <v>1</v>
      </c>
    </row>
    <row r="79" spans="1:8" s="52" customFormat="1" ht="18.75">
      <c r="A79" s="55">
        <v>68</v>
      </c>
      <c r="B79" s="55" t="s">
        <v>21</v>
      </c>
      <c r="C79" s="56">
        <f t="shared" si="3"/>
        <v>39806</v>
      </c>
      <c r="D79" s="271"/>
      <c r="E79" s="56">
        <v>39806</v>
      </c>
      <c r="F79" s="58"/>
      <c r="G79" s="52" t="s">
        <v>21</v>
      </c>
      <c r="H79" s="177" t="b">
        <f t="shared" si="4"/>
        <v>1</v>
      </c>
    </row>
    <row r="80" spans="1:8" s="52" customFormat="1" ht="18.75">
      <c r="A80" s="55">
        <v>69</v>
      </c>
      <c r="B80" s="55" t="s">
        <v>55</v>
      </c>
      <c r="C80" s="56">
        <f t="shared" si="3"/>
        <v>151413</v>
      </c>
      <c r="D80" s="271"/>
      <c r="E80" s="56">
        <v>151413</v>
      </c>
      <c r="F80" s="58"/>
      <c r="G80" s="52" t="s">
        <v>55</v>
      </c>
      <c r="H80" s="177" t="b">
        <f t="shared" si="4"/>
        <v>1</v>
      </c>
    </row>
    <row r="81" spans="1:8" s="52" customFormat="1" ht="18.75">
      <c r="A81" s="55">
        <v>70</v>
      </c>
      <c r="B81" s="55" t="s">
        <v>56</v>
      </c>
      <c r="C81" s="56">
        <f t="shared" si="3"/>
        <v>56285</v>
      </c>
      <c r="D81" s="271"/>
      <c r="E81" s="56">
        <v>56285</v>
      </c>
      <c r="F81" s="58"/>
      <c r="G81" s="52" t="s">
        <v>56</v>
      </c>
      <c r="H81" s="177" t="b">
        <f t="shared" si="4"/>
        <v>1</v>
      </c>
    </row>
    <row r="82" spans="1:8" s="52" customFormat="1" ht="18.75">
      <c r="A82" s="55">
        <v>71</v>
      </c>
      <c r="B82" s="55" t="s">
        <v>57</v>
      </c>
      <c r="C82" s="56">
        <f t="shared" si="3"/>
        <v>53027</v>
      </c>
      <c r="D82" s="271"/>
      <c r="E82" s="56">
        <v>53027</v>
      </c>
      <c r="F82" s="58"/>
      <c r="G82" s="52" t="s">
        <v>57</v>
      </c>
      <c r="H82" s="177" t="b">
        <f t="shared" si="4"/>
        <v>1</v>
      </c>
    </row>
    <row r="83" spans="1:8" s="52" customFormat="1" ht="18.75">
      <c r="A83" s="55">
        <v>72</v>
      </c>
      <c r="B83" s="55" t="s">
        <v>71</v>
      </c>
      <c r="C83" s="56">
        <f t="shared" si="3"/>
        <v>66336</v>
      </c>
      <c r="D83" s="271"/>
      <c r="E83" s="56">
        <v>66336</v>
      </c>
      <c r="F83" s="58"/>
      <c r="G83" s="52" t="s">
        <v>71</v>
      </c>
      <c r="H83" s="177" t="b">
        <f t="shared" si="4"/>
        <v>1</v>
      </c>
    </row>
    <row r="84" spans="1:8" s="52" customFormat="1" ht="18.75">
      <c r="A84" s="55">
        <v>73</v>
      </c>
      <c r="B84" s="55" t="s">
        <v>70</v>
      </c>
      <c r="C84" s="56">
        <f t="shared" si="3"/>
        <v>54780</v>
      </c>
      <c r="D84" s="271"/>
      <c r="E84" s="56">
        <v>54780</v>
      </c>
      <c r="F84" s="58"/>
      <c r="G84" s="52" t="s">
        <v>70</v>
      </c>
      <c r="H84" s="177" t="b">
        <f t="shared" si="4"/>
        <v>1</v>
      </c>
    </row>
    <row r="85" spans="1:8" s="52" customFormat="1" ht="18.75">
      <c r="A85" s="55">
        <v>74</v>
      </c>
      <c r="B85" s="55" t="s">
        <v>72</v>
      </c>
      <c r="C85" s="56">
        <f t="shared" si="3"/>
        <v>31905</v>
      </c>
      <c r="D85" s="271"/>
      <c r="E85" s="56">
        <v>31905</v>
      </c>
      <c r="F85" s="58"/>
      <c r="G85" s="52" t="s">
        <v>72</v>
      </c>
      <c r="H85" s="177" t="b">
        <f t="shared" si="4"/>
        <v>1</v>
      </c>
    </row>
    <row r="86" spans="1:8" s="52" customFormat="1" ht="18.75">
      <c r="A86" s="55">
        <v>75</v>
      </c>
      <c r="B86" s="55" t="s">
        <v>61</v>
      </c>
      <c r="C86" s="56">
        <f t="shared" si="3"/>
        <v>69373</v>
      </c>
      <c r="D86" s="271"/>
      <c r="E86" s="56">
        <v>69373</v>
      </c>
      <c r="F86" s="58"/>
      <c r="G86" s="52" t="s">
        <v>61</v>
      </c>
      <c r="H86" s="177" t="b">
        <f t="shared" si="4"/>
        <v>1</v>
      </c>
    </row>
    <row r="87" spans="1:8" s="52" customFormat="1" ht="18.75">
      <c r="A87" s="55">
        <v>76</v>
      </c>
      <c r="B87" s="55" t="s">
        <v>62</v>
      </c>
      <c r="C87" s="56">
        <f t="shared" si="3"/>
        <v>55611</v>
      </c>
      <c r="D87" s="271"/>
      <c r="E87" s="56">
        <v>55611</v>
      </c>
      <c r="F87" s="58"/>
      <c r="G87" s="52" t="s">
        <v>62</v>
      </c>
      <c r="H87" s="177" t="b">
        <f t="shared" si="4"/>
        <v>1</v>
      </c>
    </row>
    <row r="88" spans="1:8" s="52" customFormat="1" ht="18.75">
      <c r="A88" s="55">
        <v>77</v>
      </c>
      <c r="B88" s="55" t="s">
        <v>58</v>
      </c>
      <c r="C88" s="56">
        <f t="shared" si="3"/>
        <v>70153</v>
      </c>
      <c r="D88" s="271"/>
      <c r="E88" s="56">
        <v>70153</v>
      </c>
      <c r="F88" s="58"/>
      <c r="G88" s="52" t="s">
        <v>58</v>
      </c>
      <c r="H88" s="177" t="b">
        <f t="shared" si="4"/>
        <v>1</v>
      </c>
    </row>
    <row r="89" spans="1:8" s="52" customFormat="1" ht="18.75">
      <c r="A89" s="55">
        <v>78</v>
      </c>
      <c r="B89" s="55" t="s">
        <v>59</v>
      </c>
      <c r="C89" s="56">
        <f t="shared" si="3"/>
        <v>57879</v>
      </c>
      <c r="D89" s="271"/>
      <c r="E89" s="56">
        <v>57879</v>
      </c>
      <c r="F89" s="58"/>
      <c r="G89" s="52" t="s">
        <v>59</v>
      </c>
      <c r="H89" s="177" t="b">
        <f t="shared" si="4"/>
        <v>1</v>
      </c>
    </row>
    <row r="90" spans="1:8" s="52" customFormat="1" ht="18.75">
      <c r="A90" s="55">
        <v>79</v>
      </c>
      <c r="B90" s="55" t="s">
        <v>226</v>
      </c>
      <c r="C90" s="56">
        <f t="shared" si="3"/>
        <v>41920</v>
      </c>
      <c r="D90" s="271"/>
      <c r="E90" s="56">
        <v>41920</v>
      </c>
      <c r="F90" s="58"/>
      <c r="G90" s="52" t="s">
        <v>226</v>
      </c>
      <c r="H90" s="177" t="b">
        <f t="shared" si="4"/>
        <v>1</v>
      </c>
    </row>
    <row r="91" spans="1:8" s="52" customFormat="1" ht="18.75">
      <c r="A91" s="55">
        <v>80</v>
      </c>
      <c r="B91" s="55" t="s">
        <v>60</v>
      </c>
      <c r="C91" s="56">
        <f t="shared" si="3"/>
        <v>31764</v>
      </c>
      <c r="D91" s="271"/>
      <c r="E91" s="56">
        <v>31764</v>
      </c>
      <c r="F91" s="58"/>
      <c r="G91" s="52" t="s">
        <v>60</v>
      </c>
      <c r="H91" s="177" t="b">
        <f t="shared" si="4"/>
        <v>1</v>
      </c>
    </row>
    <row r="92" spans="1:8" s="52" customFormat="1" ht="18.75">
      <c r="A92" s="55">
        <v>81</v>
      </c>
      <c r="B92" s="55" t="s">
        <v>76</v>
      </c>
      <c r="C92" s="56">
        <f t="shared" si="3"/>
        <v>44156</v>
      </c>
      <c r="D92" s="271"/>
      <c r="E92" s="56">
        <v>44156</v>
      </c>
      <c r="F92" s="58"/>
      <c r="G92" s="52" t="s">
        <v>76</v>
      </c>
      <c r="H92" s="177" t="b">
        <f t="shared" si="4"/>
        <v>1</v>
      </c>
    </row>
    <row r="93" spans="1:8" s="52" customFormat="1" ht="18.75">
      <c r="A93" s="55">
        <v>82</v>
      </c>
      <c r="B93" s="55" t="s">
        <v>75</v>
      </c>
      <c r="C93" s="56">
        <f t="shared" si="3"/>
        <v>52551</v>
      </c>
      <c r="D93" s="271"/>
      <c r="E93" s="56">
        <v>52551</v>
      </c>
      <c r="F93" s="58"/>
      <c r="G93" s="52" t="s">
        <v>75</v>
      </c>
      <c r="H93" s="177" t="b">
        <f t="shared" si="4"/>
        <v>1</v>
      </c>
    </row>
    <row r="94" spans="1:8" s="52" customFormat="1" ht="18.75">
      <c r="A94" s="55">
        <v>83</v>
      </c>
      <c r="B94" s="55" t="s">
        <v>74</v>
      </c>
      <c r="C94" s="56">
        <f t="shared" si="3"/>
        <v>47934</v>
      </c>
      <c r="D94" s="271"/>
      <c r="E94" s="56">
        <v>47934</v>
      </c>
      <c r="F94" s="58"/>
      <c r="G94" s="52" t="s">
        <v>74</v>
      </c>
      <c r="H94" s="177" t="b">
        <f t="shared" si="4"/>
        <v>1</v>
      </c>
    </row>
    <row r="95" spans="1:8" s="52" customFormat="1" ht="18.75">
      <c r="A95" s="55">
        <v>84</v>
      </c>
      <c r="B95" s="55" t="s">
        <v>73</v>
      </c>
      <c r="C95" s="56">
        <f t="shared" si="3"/>
        <v>35528</v>
      </c>
      <c r="D95" s="271"/>
      <c r="E95" s="56">
        <v>35528</v>
      </c>
      <c r="F95" s="58"/>
      <c r="G95" s="52" t="s">
        <v>73</v>
      </c>
      <c r="H95" s="177" t="b">
        <f t="shared" si="4"/>
        <v>1</v>
      </c>
    </row>
    <row r="96" spans="1:8" s="52" customFormat="1" ht="18.75">
      <c r="A96" s="55">
        <v>85</v>
      </c>
      <c r="B96" s="55" t="s">
        <v>77</v>
      </c>
      <c r="C96" s="56">
        <f t="shared" si="3"/>
        <v>27455</v>
      </c>
      <c r="D96" s="271"/>
      <c r="E96" s="56">
        <v>27455</v>
      </c>
      <c r="F96" s="58"/>
      <c r="G96" s="52" t="s">
        <v>77</v>
      </c>
      <c r="H96" s="177" t="b">
        <f t="shared" si="4"/>
        <v>1</v>
      </c>
    </row>
    <row r="97" spans="1:8" s="52" customFormat="1" ht="18.75">
      <c r="A97" s="55">
        <v>86</v>
      </c>
      <c r="B97" s="55" t="s">
        <v>78</v>
      </c>
      <c r="C97" s="56">
        <f t="shared" si="3"/>
        <v>32192</v>
      </c>
      <c r="D97" s="271"/>
      <c r="E97" s="56">
        <v>32192</v>
      </c>
      <c r="F97" s="58"/>
      <c r="G97" s="52" t="s">
        <v>78</v>
      </c>
      <c r="H97" s="177" t="b">
        <f t="shared" si="4"/>
        <v>1</v>
      </c>
    </row>
    <row r="98" spans="1:8" s="52" customFormat="1" ht="18.75">
      <c r="A98" s="55">
        <v>87</v>
      </c>
      <c r="B98" s="55" t="s">
        <v>81</v>
      </c>
      <c r="C98" s="56">
        <f t="shared" si="3"/>
        <v>27433</v>
      </c>
      <c r="D98" s="271"/>
      <c r="E98" s="56">
        <v>27433</v>
      </c>
      <c r="F98" s="58"/>
      <c r="G98" s="52" t="s">
        <v>81</v>
      </c>
      <c r="H98" s="177" t="b">
        <f t="shared" si="4"/>
        <v>1</v>
      </c>
    </row>
    <row r="99" spans="1:8" s="52" customFormat="1" ht="18.75">
      <c r="A99" s="55">
        <v>88</v>
      </c>
      <c r="B99" s="55" t="s">
        <v>80</v>
      </c>
      <c r="C99" s="56">
        <f t="shared" si="3"/>
        <v>35381</v>
      </c>
      <c r="D99" s="271"/>
      <c r="E99" s="56">
        <v>35381</v>
      </c>
      <c r="F99" s="58"/>
      <c r="G99" s="52" t="s">
        <v>80</v>
      </c>
      <c r="H99" s="177" t="b">
        <f t="shared" si="4"/>
        <v>1</v>
      </c>
    </row>
    <row r="100" spans="1:8" s="52" customFormat="1" ht="18.75">
      <c r="A100" s="55">
        <v>89</v>
      </c>
      <c r="B100" s="55" t="s">
        <v>79</v>
      </c>
      <c r="C100" s="56">
        <f t="shared" si="3"/>
        <v>62055</v>
      </c>
      <c r="D100" s="271"/>
      <c r="E100" s="56">
        <v>62055</v>
      </c>
      <c r="F100" s="58"/>
      <c r="G100" s="52" t="s">
        <v>79</v>
      </c>
      <c r="H100" s="177" t="b">
        <f t="shared" si="4"/>
        <v>1</v>
      </c>
    </row>
    <row r="101" spans="1:8" s="52" customFormat="1" ht="18.75">
      <c r="A101" s="55">
        <v>90</v>
      </c>
      <c r="B101" s="55" t="s">
        <v>67</v>
      </c>
      <c r="C101" s="56">
        <f t="shared" si="3"/>
        <v>56291</v>
      </c>
      <c r="D101" s="271"/>
      <c r="E101" s="56">
        <v>56291</v>
      </c>
      <c r="F101" s="58"/>
      <c r="G101" s="52" t="s">
        <v>67</v>
      </c>
      <c r="H101" s="177" t="b">
        <f t="shared" si="4"/>
        <v>1</v>
      </c>
    </row>
    <row r="102" spans="1:8" s="52" customFormat="1" ht="18.75">
      <c r="A102" s="55">
        <v>91</v>
      </c>
      <c r="B102" s="55" t="s">
        <v>68</v>
      </c>
      <c r="C102" s="56">
        <f t="shared" si="3"/>
        <v>14410</v>
      </c>
      <c r="D102" s="271"/>
      <c r="E102" s="56">
        <v>14410</v>
      </c>
      <c r="F102" s="58"/>
      <c r="G102" s="52" t="s">
        <v>68</v>
      </c>
      <c r="H102" s="177" t="b">
        <f t="shared" si="4"/>
        <v>1</v>
      </c>
    </row>
    <row r="103" spans="1:8" s="52" customFormat="1" ht="18.75">
      <c r="A103" s="55">
        <v>92</v>
      </c>
      <c r="B103" s="55" t="s">
        <v>69</v>
      </c>
      <c r="C103" s="56">
        <f t="shared" si="3"/>
        <v>24566</v>
      </c>
      <c r="D103" s="271"/>
      <c r="E103" s="56">
        <v>24566</v>
      </c>
      <c r="F103" s="58"/>
      <c r="G103" s="52" t="s">
        <v>69</v>
      </c>
      <c r="H103" s="177" t="b">
        <f t="shared" si="4"/>
        <v>1</v>
      </c>
    </row>
    <row r="104" spans="1:8" s="52" customFormat="1" ht="18.75">
      <c r="A104" s="55">
        <v>93</v>
      </c>
      <c r="B104" s="55" t="s">
        <v>227</v>
      </c>
      <c r="C104" s="56">
        <f t="shared" si="3"/>
        <v>22153</v>
      </c>
      <c r="D104" s="271"/>
      <c r="E104" s="56">
        <v>22153</v>
      </c>
      <c r="F104" s="58"/>
      <c r="G104" s="52" t="s">
        <v>227</v>
      </c>
      <c r="H104" s="177" t="b">
        <f t="shared" si="4"/>
        <v>1</v>
      </c>
    </row>
    <row r="105" spans="1:8" s="52" customFormat="1" ht="18.75">
      <c r="A105" s="55">
        <v>94</v>
      </c>
      <c r="B105" s="55" t="s">
        <v>63</v>
      </c>
      <c r="C105" s="56">
        <f t="shared" si="3"/>
        <v>18265</v>
      </c>
      <c r="D105" s="271"/>
      <c r="E105" s="56">
        <v>18265</v>
      </c>
      <c r="F105" s="58"/>
      <c r="G105" s="52" t="s">
        <v>63</v>
      </c>
      <c r="H105" s="177" t="b">
        <f t="shared" si="4"/>
        <v>1</v>
      </c>
    </row>
    <row r="106" spans="1:8" s="52" customFormat="1" ht="18.75">
      <c r="A106" s="55">
        <v>95</v>
      </c>
      <c r="B106" s="55" t="s">
        <v>64</v>
      </c>
      <c r="C106" s="56">
        <f t="shared" si="3"/>
        <v>16208</v>
      </c>
      <c r="D106" s="271"/>
      <c r="E106" s="56">
        <v>16208</v>
      </c>
      <c r="F106" s="58"/>
      <c r="G106" s="52" t="s">
        <v>64</v>
      </c>
      <c r="H106" s="177" t="b">
        <f t="shared" si="4"/>
        <v>1</v>
      </c>
    </row>
    <row r="107" spans="1:8" s="52" customFormat="1" ht="18.75">
      <c r="A107" s="55">
        <v>96</v>
      </c>
      <c r="B107" s="55" t="s">
        <v>65</v>
      </c>
      <c r="C107" s="56">
        <f t="shared" si="3"/>
        <v>24766</v>
      </c>
      <c r="D107" s="271"/>
      <c r="E107" s="56">
        <v>24766</v>
      </c>
      <c r="F107" s="58"/>
      <c r="G107" s="52" t="s">
        <v>65</v>
      </c>
      <c r="H107" s="177" t="b">
        <f t="shared" si="4"/>
        <v>1</v>
      </c>
    </row>
    <row r="108" spans="1:8" s="52" customFormat="1" ht="18.75">
      <c r="A108" s="55">
        <v>97</v>
      </c>
      <c r="B108" s="55" t="s">
        <v>66</v>
      </c>
      <c r="C108" s="56">
        <f t="shared" si="3"/>
        <v>31834</v>
      </c>
      <c r="D108" s="271"/>
      <c r="E108" s="56">
        <v>31834</v>
      </c>
      <c r="F108" s="58"/>
      <c r="G108" s="52" t="s">
        <v>66</v>
      </c>
      <c r="H108" s="177" t="b">
        <f t="shared" si="4"/>
        <v>1</v>
      </c>
    </row>
    <row r="109" spans="1:8" s="52" customFormat="1" ht="18.75">
      <c r="A109" s="55">
        <v>98</v>
      </c>
      <c r="B109" s="55" t="s">
        <v>83</v>
      </c>
      <c r="C109" s="56">
        <f t="shared" si="3"/>
        <v>23437</v>
      </c>
      <c r="D109" s="271"/>
      <c r="E109" s="56">
        <v>23437</v>
      </c>
      <c r="F109" s="58"/>
      <c r="G109" s="52" t="s">
        <v>83</v>
      </c>
      <c r="H109" s="177" t="b">
        <f t="shared" si="4"/>
        <v>1</v>
      </c>
    </row>
    <row r="110" spans="1:8" s="52" customFormat="1" ht="18.75">
      <c r="A110" s="55">
        <v>99</v>
      </c>
      <c r="B110" s="55" t="s">
        <v>82</v>
      </c>
      <c r="C110" s="56">
        <f t="shared" si="3"/>
        <v>33715</v>
      </c>
      <c r="D110" s="271"/>
      <c r="E110" s="56">
        <v>33715</v>
      </c>
      <c r="F110" s="58"/>
      <c r="G110" s="52" t="s">
        <v>82</v>
      </c>
      <c r="H110" s="177" t="b">
        <f t="shared" si="4"/>
        <v>1</v>
      </c>
    </row>
    <row r="111" spans="1:8" s="52" customFormat="1" ht="18.75">
      <c r="A111" s="55">
        <v>100</v>
      </c>
      <c r="B111" s="55" t="s">
        <v>86</v>
      </c>
      <c r="C111" s="56">
        <f t="shared" si="3"/>
        <v>18787</v>
      </c>
      <c r="D111" s="271"/>
      <c r="E111" s="56">
        <v>18787</v>
      </c>
      <c r="F111" s="58"/>
      <c r="G111" s="52" t="s">
        <v>86</v>
      </c>
      <c r="H111" s="177" t="b">
        <f t="shared" si="4"/>
        <v>1</v>
      </c>
    </row>
    <row r="112" spans="1:8" s="52" customFormat="1" ht="18.75">
      <c r="A112" s="55">
        <v>101</v>
      </c>
      <c r="B112" s="55" t="s">
        <v>84</v>
      </c>
      <c r="C112" s="56">
        <f t="shared" si="3"/>
        <v>29123</v>
      </c>
      <c r="D112" s="271"/>
      <c r="E112" s="56">
        <v>29123</v>
      </c>
      <c r="F112" s="58"/>
      <c r="G112" s="52" t="s">
        <v>84</v>
      </c>
      <c r="H112" s="177" t="b">
        <f t="shared" si="4"/>
        <v>1</v>
      </c>
    </row>
    <row r="113" spans="1:8" s="52" customFormat="1" ht="18.75">
      <c r="A113" s="59">
        <v>102</v>
      </c>
      <c r="B113" s="59" t="s">
        <v>85</v>
      </c>
      <c r="C113" s="60">
        <f t="shared" si="3"/>
        <v>27460</v>
      </c>
      <c r="D113" s="272"/>
      <c r="E113" s="60">
        <v>27460</v>
      </c>
      <c r="F113" s="61"/>
      <c r="G113" s="52" t="s">
        <v>85</v>
      </c>
      <c r="H113" s="177" t="b">
        <f t="shared" si="4"/>
        <v>1</v>
      </c>
    </row>
  </sheetData>
  <mergeCells count="4">
    <mergeCell ref="A1:F1"/>
    <mergeCell ref="E9:F9"/>
    <mergeCell ref="A6:F6"/>
    <mergeCell ref="A5:F5"/>
  </mergeCells>
  <printOptions horizontalCentered="1"/>
  <pageMargins left="1.1811023622047245" right="0.43307086614173229" top="0.78740157480314965" bottom="0.55118110236220474" header="0.51181102362204722" footer="0.15748031496062992"/>
  <pageSetup paperSize="9" scale="67" fitToHeight="5" orientation="portrait" r:id="rId1"/>
  <headerFooter alignWithMargins="0">
    <oddHeader xml:space="preserve">&amp;C&amp;"Times New Roman,thường"
</oddHeader>
    <oddFooter xml:space="preserve">&amp;C&amp;".VnTime,Italic"&amp;8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2FFEC-F1A3-44C3-BCD2-3AB6DA627124}">
  <sheetPr>
    <tabColor rgb="FF92D050"/>
    <pageSetUpPr fitToPage="1"/>
  </sheetPr>
  <dimension ref="A1:W26"/>
  <sheetViews>
    <sheetView zoomScale="85" zoomScaleNormal="85" workbookViewId="0">
      <selection activeCell="A4" sqref="A4:V4"/>
    </sheetView>
  </sheetViews>
  <sheetFormatPr defaultColWidth="12.85546875" defaultRowHeight="15.75"/>
  <cols>
    <col min="1" max="1" width="7" style="9" customWidth="1"/>
    <col min="2" max="2" width="33.7109375" style="208" customWidth="1"/>
    <col min="3" max="3" width="12.7109375" style="9" customWidth="1"/>
    <col min="4" max="4" width="12.5703125" style="9" customWidth="1"/>
    <col min="5" max="5" width="11" style="9" customWidth="1"/>
    <col min="6" max="6" width="12.28515625" style="9" customWidth="1"/>
    <col min="7" max="7" width="14.85546875" style="9" customWidth="1"/>
    <col min="8" max="9" width="10.42578125" style="9" customWidth="1"/>
    <col min="10" max="10" width="9.7109375" style="9" customWidth="1"/>
    <col min="11" max="11" width="9.85546875" style="9" bestFit="1" customWidth="1"/>
    <col min="12" max="12" width="8.28515625" style="9" customWidth="1"/>
    <col min="13" max="13" width="8.7109375" style="9" bestFit="1" customWidth="1"/>
    <col min="14" max="14" width="11.140625" style="9" customWidth="1"/>
    <col min="15" max="15" width="8" style="9" bestFit="1" customWidth="1"/>
    <col min="16" max="16" width="7.5703125" style="9" bestFit="1" customWidth="1"/>
    <col min="17" max="17" width="9.7109375" style="9" customWidth="1"/>
    <col min="18" max="18" width="9.85546875" style="9" bestFit="1" customWidth="1"/>
    <col min="19" max="19" width="10.5703125" style="9" customWidth="1"/>
    <col min="20" max="21" width="8.7109375" style="9" bestFit="1" customWidth="1"/>
    <col min="22" max="22" width="9.7109375" style="9" customWidth="1"/>
    <col min="23" max="256" width="12.85546875" style="9"/>
    <col min="257" max="257" width="7" style="9" customWidth="1"/>
    <col min="258" max="258" width="33.7109375" style="9" customWidth="1"/>
    <col min="259" max="259" width="12.7109375" style="9" customWidth="1"/>
    <col min="260" max="260" width="12.5703125" style="9" customWidth="1"/>
    <col min="261" max="261" width="11" style="9" customWidth="1"/>
    <col min="262" max="262" width="12.28515625" style="9" customWidth="1"/>
    <col min="263" max="263" width="14.85546875" style="9" customWidth="1"/>
    <col min="264" max="265" width="10.42578125" style="9" customWidth="1"/>
    <col min="266" max="266" width="9.7109375" style="9" customWidth="1"/>
    <col min="267" max="267" width="9.85546875" style="9" bestFit="1" customWidth="1"/>
    <col min="268" max="268" width="8.28515625" style="9" customWidth="1"/>
    <col min="269" max="269" width="8.7109375" style="9" bestFit="1" customWidth="1"/>
    <col min="270" max="270" width="11.140625" style="9" customWidth="1"/>
    <col min="271" max="271" width="8" style="9" bestFit="1" customWidth="1"/>
    <col min="272" max="272" width="7.5703125" style="9" bestFit="1" customWidth="1"/>
    <col min="273" max="273" width="9.7109375" style="9" customWidth="1"/>
    <col min="274" max="274" width="9.85546875" style="9" bestFit="1" customWidth="1"/>
    <col min="275" max="275" width="10.5703125" style="9" customWidth="1"/>
    <col min="276" max="277" width="8.7109375" style="9" bestFit="1" customWidth="1"/>
    <col min="278" max="278" width="9.7109375" style="9" customWidth="1"/>
    <col min="279" max="512" width="12.85546875" style="9"/>
    <col min="513" max="513" width="7" style="9" customWidth="1"/>
    <col min="514" max="514" width="33.7109375" style="9" customWidth="1"/>
    <col min="515" max="515" width="12.7109375" style="9" customWidth="1"/>
    <col min="516" max="516" width="12.5703125" style="9" customWidth="1"/>
    <col min="517" max="517" width="11" style="9" customWidth="1"/>
    <col min="518" max="518" width="12.28515625" style="9" customWidth="1"/>
    <col min="519" max="519" width="14.85546875" style="9" customWidth="1"/>
    <col min="520" max="521" width="10.42578125" style="9" customWidth="1"/>
    <col min="522" max="522" width="9.7109375" style="9" customWidth="1"/>
    <col min="523" max="523" width="9.85546875" style="9" bestFit="1" customWidth="1"/>
    <col min="524" max="524" width="8.28515625" style="9" customWidth="1"/>
    <col min="525" max="525" width="8.7109375" style="9" bestFit="1" customWidth="1"/>
    <col min="526" max="526" width="11.140625" style="9" customWidth="1"/>
    <col min="527" max="527" width="8" style="9" bestFit="1" customWidth="1"/>
    <col min="528" max="528" width="7.5703125" style="9" bestFit="1" customWidth="1"/>
    <col min="529" max="529" width="9.7109375" style="9" customWidth="1"/>
    <col min="530" max="530" width="9.85546875" style="9" bestFit="1" customWidth="1"/>
    <col min="531" max="531" width="10.5703125" style="9" customWidth="1"/>
    <col min="532" max="533" width="8.7109375" style="9" bestFit="1" customWidth="1"/>
    <col min="534" max="534" width="9.7109375" style="9" customWidth="1"/>
    <col min="535" max="768" width="12.85546875" style="9"/>
    <col min="769" max="769" width="7" style="9" customWidth="1"/>
    <col min="770" max="770" width="33.7109375" style="9" customWidth="1"/>
    <col min="771" max="771" width="12.7109375" style="9" customWidth="1"/>
    <col min="772" max="772" width="12.5703125" style="9" customWidth="1"/>
    <col min="773" max="773" width="11" style="9" customWidth="1"/>
    <col min="774" max="774" width="12.28515625" style="9" customWidth="1"/>
    <col min="775" max="775" width="14.85546875" style="9" customWidth="1"/>
    <col min="776" max="777" width="10.42578125" style="9" customWidth="1"/>
    <col min="778" max="778" width="9.7109375" style="9" customWidth="1"/>
    <col min="779" max="779" width="9.85546875" style="9" bestFit="1" customWidth="1"/>
    <col min="780" max="780" width="8.28515625" style="9" customWidth="1"/>
    <col min="781" max="781" width="8.7109375" style="9" bestFit="1" customWidth="1"/>
    <col min="782" max="782" width="11.140625" style="9" customWidth="1"/>
    <col min="783" max="783" width="8" style="9" bestFit="1" customWidth="1"/>
    <col min="784" max="784" width="7.5703125" style="9" bestFit="1" customWidth="1"/>
    <col min="785" max="785" width="9.7109375" style="9" customWidth="1"/>
    <col min="786" max="786" width="9.85546875" style="9" bestFit="1" customWidth="1"/>
    <col min="787" max="787" width="10.5703125" style="9" customWidth="1"/>
    <col min="788" max="789" width="8.7109375" style="9" bestFit="1" customWidth="1"/>
    <col min="790" max="790" width="9.7109375" style="9" customWidth="1"/>
    <col min="791" max="1024" width="12.85546875" style="9"/>
    <col min="1025" max="1025" width="7" style="9" customWidth="1"/>
    <col min="1026" max="1026" width="33.7109375" style="9" customWidth="1"/>
    <col min="1027" max="1027" width="12.7109375" style="9" customWidth="1"/>
    <col min="1028" max="1028" width="12.5703125" style="9" customWidth="1"/>
    <col min="1029" max="1029" width="11" style="9" customWidth="1"/>
    <col min="1030" max="1030" width="12.28515625" style="9" customWidth="1"/>
    <col min="1031" max="1031" width="14.85546875" style="9" customWidth="1"/>
    <col min="1032" max="1033" width="10.42578125" style="9" customWidth="1"/>
    <col min="1034" max="1034" width="9.7109375" style="9" customWidth="1"/>
    <col min="1035" max="1035" width="9.85546875" style="9" bestFit="1" customWidth="1"/>
    <col min="1036" max="1036" width="8.28515625" style="9" customWidth="1"/>
    <col min="1037" max="1037" width="8.7109375" style="9" bestFit="1" customWidth="1"/>
    <col min="1038" max="1038" width="11.140625" style="9" customWidth="1"/>
    <col min="1039" max="1039" width="8" style="9" bestFit="1" customWidth="1"/>
    <col min="1040" max="1040" width="7.5703125" style="9" bestFit="1" customWidth="1"/>
    <col min="1041" max="1041" width="9.7109375" style="9" customWidth="1"/>
    <col min="1042" max="1042" width="9.85546875" style="9" bestFit="1" customWidth="1"/>
    <col min="1043" max="1043" width="10.5703125" style="9" customWidth="1"/>
    <col min="1044" max="1045" width="8.7109375" style="9" bestFit="1" customWidth="1"/>
    <col min="1046" max="1046" width="9.7109375" style="9" customWidth="1"/>
    <col min="1047" max="1280" width="12.85546875" style="9"/>
    <col min="1281" max="1281" width="7" style="9" customWidth="1"/>
    <col min="1282" max="1282" width="33.7109375" style="9" customWidth="1"/>
    <col min="1283" max="1283" width="12.7109375" style="9" customWidth="1"/>
    <col min="1284" max="1284" width="12.5703125" style="9" customWidth="1"/>
    <col min="1285" max="1285" width="11" style="9" customWidth="1"/>
    <col min="1286" max="1286" width="12.28515625" style="9" customWidth="1"/>
    <col min="1287" max="1287" width="14.85546875" style="9" customWidth="1"/>
    <col min="1288" max="1289" width="10.42578125" style="9" customWidth="1"/>
    <col min="1290" max="1290" width="9.7109375" style="9" customWidth="1"/>
    <col min="1291" max="1291" width="9.85546875" style="9" bestFit="1" customWidth="1"/>
    <col min="1292" max="1292" width="8.28515625" style="9" customWidth="1"/>
    <col min="1293" max="1293" width="8.7109375" style="9" bestFit="1" customWidth="1"/>
    <col min="1294" max="1294" width="11.140625" style="9" customWidth="1"/>
    <col min="1295" max="1295" width="8" style="9" bestFit="1" customWidth="1"/>
    <col min="1296" max="1296" width="7.5703125" style="9" bestFit="1" customWidth="1"/>
    <col min="1297" max="1297" width="9.7109375" style="9" customWidth="1"/>
    <col min="1298" max="1298" width="9.85546875" style="9" bestFit="1" customWidth="1"/>
    <col min="1299" max="1299" width="10.5703125" style="9" customWidth="1"/>
    <col min="1300" max="1301" width="8.7109375" style="9" bestFit="1" customWidth="1"/>
    <col min="1302" max="1302" width="9.7109375" style="9" customWidth="1"/>
    <col min="1303" max="1536" width="12.85546875" style="9"/>
    <col min="1537" max="1537" width="7" style="9" customWidth="1"/>
    <col min="1538" max="1538" width="33.7109375" style="9" customWidth="1"/>
    <col min="1539" max="1539" width="12.7109375" style="9" customWidth="1"/>
    <col min="1540" max="1540" width="12.5703125" style="9" customWidth="1"/>
    <col min="1541" max="1541" width="11" style="9" customWidth="1"/>
    <col min="1542" max="1542" width="12.28515625" style="9" customWidth="1"/>
    <col min="1543" max="1543" width="14.85546875" style="9" customWidth="1"/>
    <col min="1544" max="1545" width="10.42578125" style="9" customWidth="1"/>
    <col min="1546" max="1546" width="9.7109375" style="9" customWidth="1"/>
    <col min="1547" max="1547" width="9.85546875" style="9" bestFit="1" customWidth="1"/>
    <col min="1548" max="1548" width="8.28515625" style="9" customWidth="1"/>
    <col min="1549" max="1549" width="8.7109375" style="9" bestFit="1" customWidth="1"/>
    <col min="1550" max="1550" width="11.140625" style="9" customWidth="1"/>
    <col min="1551" max="1551" width="8" style="9" bestFit="1" customWidth="1"/>
    <col min="1552" max="1552" width="7.5703125" style="9" bestFit="1" customWidth="1"/>
    <col min="1553" max="1553" width="9.7109375" style="9" customWidth="1"/>
    <col min="1554" max="1554" width="9.85546875" style="9" bestFit="1" customWidth="1"/>
    <col min="1555" max="1555" width="10.5703125" style="9" customWidth="1"/>
    <col min="1556" max="1557" width="8.7109375" style="9" bestFit="1" customWidth="1"/>
    <col min="1558" max="1558" width="9.7109375" style="9" customWidth="1"/>
    <col min="1559" max="1792" width="12.85546875" style="9"/>
    <col min="1793" max="1793" width="7" style="9" customWidth="1"/>
    <col min="1794" max="1794" width="33.7109375" style="9" customWidth="1"/>
    <col min="1795" max="1795" width="12.7109375" style="9" customWidth="1"/>
    <col min="1796" max="1796" width="12.5703125" style="9" customWidth="1"/>
    <col min="1797" max="1797" width="11" style="9" customWidth="1"/>
    <col min="1798" max="1798" width="12.28515625" style="9" customWidth="1"/>
    <col min="1799" max="1799" width="14.85546875" style="9" customWidth="1"/>
    <col min="1800" max="1801" width="10.42578125" style="9" customWidth="1"/>
    <col min="1802" max="1802" width="9.7109375" style="9" customWidth="1"/>
    <col min="1803" max="1803" width="9.85546875" style="9" bestFit="1" customWidth="1"/>
    <col min="1804" max="1804" width="8.28515625" style="9" customWidth="1"/>
    <col min="1805" max="1805" width="8.7109375" style="9" bestFit="1" customWidth="1"/>
    <col min="1806" max="1806" width="11.140625" style="9" customWidth="1"/>
    <col min="1807" max="1807" width="8" style="9" bestFit="1" customWidth="1"/>
    <col min="1808" max="1808" width="7.5703125" style="9" bestFit="1" customWidth="1"/>
    <col min="1809" max="1809" width="9.7109375" style="9" customWidth="1"/>
    <col min="1810" max="1810" width="9.85546875" style="9" bestFit="1" customWidth="1"/>
    <col min="1811" max="1811" width="10.5703125" style="9" customWidth="1"/>
    <col min="1812" max="1813" width="8.7109375" style="9" bestFit="1" customWidth="1"/>
    <col min="1814" max="1814" width="9.7109375" style="9" customWidth="1"/>
    <col min="1815" max="2048" width="12.85546875" style="9"/>
    <col min="2049" max="2049" width="7" style="9" customWidth="1"/>
    <col min="2050" max="2050" width="33.7109375" style="9" customWidth="1"/>
    <col min="2051" max="2051" width="12.7109375" style="9" customWidth="1"/>
    <col min="2052" max="2052" width="12.5703125" style="9" customWidth="1"/>
    <col min="2053" max="2053" width="11" style="9" customWidth="1"/>
    <col min="2054" max="2054" width="12.28515625" style="9" customWidth="1"/>
    <col min="2055" max="2055" width="14.85546875" style="9" customWidth="1"/>
    <col min="2056" max="2057" width="10.42578125" style="9" customWidth="1"/>
    <col min="2058" max="2058" width="9.7109375" style="9" customWidth="1"/>
    <col min="2059" max="2059" width="9.85546875" style="9" bestFit="1" customWidth="1"/>
    <col min="2060" max="2060" width="8.28515625" style="9" customWidth="1"/>
    <col min="2061" max="2061" width="8.7109375" style="9" bestFit="1" customWidth="1"/>
    <col min="2062" max="2062" width="11.140625" style="9" customWidth="1"/>
    <col min="2063" max="2063" width="8" style="9" bestFit="1" customWidth="1"/>
    <col min="2064" max="2064" width="7.5703125" style="9" bestFit="1" customWidth="1"/>
    <col min="2065" max="2065" width="9.7109375" style="9" customWidth="1"/>
    <col min="2066" max="2066" width="9.85546875" style="9" bestFit="1" customWidth="1"/>
    <col min="2067" max="2067" width="10.5703125" style="9" customWidth="1"/>
    <col min="2068" max="2069" width="8.7109375" style="9" bestFit="1" customWidth="1"/>
    <col min="2070" max="2070" width="9.7109375" style="9" customWidth="1"/>
    <col min="2071" max="2304" width="12.85546875" style="9"/>
    <col min="2305" max="2305" width="7" style="9" customWidth="1"/>
    <col min="2306" max="2306" width="33.7109375" style="9" customWidth="1"/>
    <col min="2307" max="2307" width="12.7109375" style="9" customWidth="1"/>
    <col min="2308" max="2308" width="12.5703125" style="9" customWidth="1"/>
    <col min="2309" max="2309" width="11" style="9" customWidth="1"/>
    <col min="2310" max="2310" width="12.28515625" style="9" customWidth="1"/>
    <col min="2311" max="2311" width="14.85546875" style="9" customWidth="1"/>
    <col min="2312" max="2313" width="10.42578125" style="9" customWidth="1"/>
    <col min="2314" max="2314" width="9.7109375" style="9" customWidth="1"/>
    <col min="2315" max="2315" width="9.85546875" style="9" bestFit="1" customWidth="1"/>
    <col min="2316" max="2316" width="8.28515625" style="9" customWidth="1"/>
    <col min="2317" max="2317" width="8.7109375" style="9" bestFit="1" customWidth="1"/>
    <col min="2318" max="2318" width="11.140625" style="9" customWidth="1"/>
    <col min="2319" max="2319" width="8" style="9" bestFit="1" customWidth="1"/>
    <col min="2320" max="2320" width="7.5703125" style="9" bestFit="1" customWidth="1"/>
    <col min="2321" max="2321" width="9.7109375" style="9" customWidth="1"/>
    <col min="2322" max="2322" width="9.85546875" style="9" bestFit="1" customWidth="1"/>
    <col min="2323" max="2323" width="10.5703125" style="9" customWidth="1"/>
    <col min="2324" max="2325" width="8.7109375" style="9" bestFit="1" customWidth="1"/>
    <col min="2326" max="2326" width="9.7109375" style="9" customWidth="1"/>
    <col min="2327" max="2560" width="12.85546875" style="9"/>
    <col min="2561" max="2561" width="7" style="9" customWidth="1"/>
    <col min="2562" max="2562" width="33.7109375" style="9" customWidth="1"/>
    <col min="2563" max="2563" width="12.7109375" style="9" customWidth="1"/>
    <col min="2564" max="2564" width="12.5703125" style="9" customWidth="1"/>
    <col min="2565" max="2565" width="11" style="9" customWidth="1"/>
    <col min="2566" max="2566" width="12.28515625" style="9" customWidth="1"/>
    <col min="2567" max="2567" width="14.85546875" style="9" customWidth="1"/>
    <col min="2568" max="2569" width="10.42578125" style="9" customWidth="1"/>
    <col min="2570" max="2570" width="9.7109375" style="9" customWidth="1"/>
    <col min="2571" max="2571" width="9.85546875" style="9" bestFit="1" customWidth="1"/>
    <col min="2572" max="2572" width="8.28515625" style="9" customWidth="1"/>
    <col min="2573" max="2573" width="8.7109375" style="9" bestFit="1" customWidth="1"/>
    <col min="2574" max="2574" width="11.140625" style="9" customWidth="1"/>
    <col min="2575" max="2575" width="8" style="9" bestFit="1" customWidth="1"/>
    <col min="2576" max="2576" width="7.5703125" style="9" bestFit="1" customWidth="1"/>
    <col min="2577" max="2577" width="9.7109375" style="9" customWidth="1"/>
    <col min="2578" max="2578" width="9.85546875" style="9" bestFit="1" customWidth="1"/>
    <col min="2579" max="2579" width="10.5703125" style="9" customWidth="1"/>
    <col min="2580" max="2581" width="8.7109375" style="9" bestFit="1" customWidth="1"/>
    <col min="2582" max="2582" width="9.7109375" style="9" customWidth="1"/>
    <col min="2583" max="2816" width="12.85546875" style="9"/>
    <col min="2817" max="2817" width="7" style="9" customWidth="1"/>
    <col min="2818" max="2818" width="33.7109375" style="9" customWidth="1"/>
    <col min="2819" max="2819" width="12.7109375" style="9" customWidth="1"/>
    <col min="2820" max="2820" width="12.5703125" style="9" customWidth="1"/>
    <col min="2821" max="2821" width="11" style="9" customWidth="1"/>
    <col min="2822" max="2822" width="12.28515625" style="9" customWidth="1"/>
    <col min="2823" max="2823" width="14.85546875" style="9" customWidth="1"/>
    <col min="2824" max="2825" width="10.42578125" style="9" customWidth="1"/>
    <col min="2826" max="2826" width="9.7109375" style="9" customWidth="1"/>
    <col min="2827" max="2827" width="9.85546875" style="9" bestFit="1" customWidth="1"/>
    <col min="2828" max="2828" width="8.28515625" style="9" customWidth="1"/>
    <col min="2829" max="2829" width="8.7109375" style="9" bestFit="1" customWidth="1"/>
    <col min="2830" max="2830" width="11.140625" style="9" customWidth="1"/>
    <col min="2831" max="2831" width="8" style="9" bestFit="1" customWidth="1"/>
    <col min="2832" max="2832" width="7.5703125" style="9" bestFit="1" customWidth="1"/>
    <col min="2833" max="2833" width="9.7109375" style="9" customWidth="1"/>
    <col min="2834" max="2834" width="9.85546875" style="9" bestFit="1" customWidth="1"/>
    <col min="2835" max="2835" width="10.5703125" style="9" customWidth="1"/>
    <col min="2836" max="2837" width="8.7109375" style="9" bestFit="1" customWidth="1"/>
    <col min="2838" max="2838" width="9.7109375" style="9" customWidth="1"/>
    <col min="2839" max="3072" width="12.85546875" style="9"/>
    <col min="3073" max="3073" width="7" style="9" customWidth="1"/>
    <col min="3074" max="3074" width="33.7109375" style="9" customWidth="1"/>
    <col min="3075" max="3075" width="12.7109375" style="9" customWidth="1"/>
    <col min="3076" max="3076" width="12.5703125" style="9" customWidth="1"/>
    <col min="3077" max="3077" width="11" style="9" customWidth="1"/>
    <col min="3078" max="3078" width="12.28515625" style="9" customWidth="1"/>
    <col min="3079" max="3079" width="14.85546875" style="9" customWidth="1"/>
    <col min="3080" max="3081" width="10.42578125" style="9" customWidth="1"/>
    <col min="3082" max="3082" width="9.7109375" style="9" customWidth="1"/>
    <col min="3083" max="3083" width="9.85546875" style="9" bestFit="1" customWidth="1"/>
    <col min="3084" max="3084" width="8.28515625" style="9" customWidth="1"/>
    <col min="3085" max="3085" width="8.7109375" style="9" bestFit="1" customWidth="1"/>
    <col min="3086" max="3086" width="11.140625" style="9" customWidth="1"/>
    <col min="3087" max="3087" width="8" style="9" bestFit="1" customWidth="1"/>
    <col min="3088" max="3088" width="7.5703125" style="9" bestFit="1" customWidth="1"/>
    <col min="3089" max="3089" width="9.7109375" style="9" customWidth="1"/>
    <col min="3090" max="3090" width="9.85546875" style="9" bestFit="1" customWidth="1"/>
    <col min="3091" max="3091" width="10.5703125" style="9" customWidth="1"/>
    <col min="3092" max="3093" width="8.7109375" style="9" bestFit="1" customWidth="1"/>
    <col min="3094" max="3094" width="9.7109375" style="9" customWidth="1"/>
    <col min="3095" max="3328" width="12.85546875" style="9"/>
    <col min="3329" max="3329" width="7" style="9" customWidth="1"/>
    <col min="3330" max="3330" width="33.7109375" style="9" customWidth="1"/>
    <col min="3331" max="3331" width="12.7109375" style="9" customWidth="1"/>
    <col min="3332" max="3332" width="12.5703125" style="9" customWidth="1"/>
    <col min="3333" max="3333" width="11" style="9" customWidth="1"/>
    <col min="3334" max="3334" width="12.28515625" style="9" customWidth="1"/>
    <col min="3335" max="3335" width="14.85546875" style="9" customWidth="1"/>
    <col min="3336" max="3337" width="10.42578125" style="9" customWidth="1"/>
    <col min="3338" max="3338" width="9.7109375" style="9" customWidth="1"/>
    <col min="3339" max="3339" width="9.85546875" style="9" bestFit="1" customWidth="1"/>
    <col min="3340" max="3340" width="8.28515625" style="9" customWidth="1"/>
    <col min="3341" max="3341" width="8.7109375" style="9" bestFit="1" customWidth="1"/>
    <col min="3342" max="3342" width="11.140625" style="9" customWidth="1"/>
    <col min="3343" max="3343" width="8" style="9" bestFit="1" customWidth="1"/>
    <col min="3344" max="3344" width="7.5703125" style="9" bestFit="1" customWidth="1"/>
    <col min="3345" max="3345" width="9.7109375" style="9" customWidth="1"/>
    <col min="3346" max="3346" width="9.85546875" style="9" bestFit="1" customWidth="1"/>
    <col min="3347" max="3347" width="10.5703125" style="9" customWidth="1"/>
    <col min="3348" max="3349" width="8.7109375" style="9" bestFit="1" customWidth="1"/>
    <col min="3350" max="3350" width="9.7109375" style="9" customWidth="1"/>
    <col min="3351" max="3584" width="12.85546875" style="9"/>
    <col min="3585" max="3585" width="7" style="9" customWidth="1"/>
    <col min="3586" max="3586" width="33.7109375" style="9" customWidth="1"/>
    <col min="3587" max="3587" width="12.7109375" style="9" customWidth="1"/>
    <col min="3588" max="3588" width="12.5703125" style="9" customWidth="1"/>
    <col min="3589" max="3589" width="11" style="9" customWidth="1"/>
    <col min="3590" max="3590" width="12.28515625" style="9" customWidth="1"/>
    <col min="3591" max="3591" width="14.85546875" style="9" customWidth="1"/>
    <col min="3592" max="3593" width="10.42578125" style="9" customWidth="1"/>
    <col min="3594" max="3594" width="9.7109375" style="9" customWidth="1"/>
    <col min="3595" max="3595" width="9.85546875" style="9" bestFit="1" customWidth="1"/>
    <col min="3596" max="3596" width="8.28515625" style="9" customWidth="1"/>
    <col min="3597" max="3597" width="8.7109375" style="9" bestFit="1" customWidth="1"/>
    <col min="3598" max="3598" width="11.140625" style="9" customWidth="1"/>
    <col min="3599" max="3599" width="8" style="9" bestFit="1" customWidth="1"/>
    <col min="3600" max="3600" width="7.5703125" style="9" bestFit="1" customWidth="1"/>
    <col min="3601" max="3601" width="9.7109375" style="9" customWidth="1"/>
    <col min="3602" max="3602" width="9.85546875" style="9" bestFit="1" customWidth="1"/>
    <col min="3603" max="3603" width="10.5703125" style="9" customWidth="1"/>
    <col min="3604" max="3605" width="8.7109375" style="9" bestFit="1" customWidth="1"/>
    <col min="3606" max="3606" width="9.7109375" style="9" customWidth="1"/>
    <col min="3607" max="3840" width="12.85546875" style="9"/>
    <col min="3841" max="3841" width="7" style="9" customWidth="1"/>
    <col min="3842" max="3842" width="33.7109375" style="9" customWidth="1"/>
    <col min="3843" max="3843" width="12.7109375" style="9" customWidth="1"/>
    <col min="3844" max="3844" width="12.5703125" style="9" customWidth="1"/>
    <col min="3845" max="3845" width="11" style="9" customWidth="1"/>
    <col min="3846" max="3846" width="12.28515625" style="9" customWidth="1"/>
    <col min="3847" max="3847" width="14.85546875" style="9" customWidth="1"/>
    <col min="3848" max="3849" width="10.42578125" style="9" customWidth="1"/>
    <col min="3850" max="3850" width="9.7109375" style="9" customWidth="1"/>
    <col min="3851" max="3851" width="9.85546875" style="9" bestFit="1" customWidth="1"/>
    <col min="3852" max="3852" width="8.28515625" style="9" customWidth="1"/>
    <col min="3853" max="3853" width="8.7109375" style="9" bestFit="1" customWidth="1"/>
    <col min="3854" max="3854" width="11.140625" style="9" customWidth="1"/>
    <col min="3855" max="3855" width="8" style="9" bestFit="1" customWidth="1"/>
    <col min="3856" max="3856" width="7.5703125" style="9" bestFit="1" customWidth="1"/>
    <col min="3857" max="3857" width="9.7109375" style="9" customWidth="1"/>
    <col min="3858" max="3858" width="9.85546875" style="9" bestFit="1" customWidth="1"/>
    <col min="3859" max="3859" width="10.5703125" style="9" customWidth="1"/>
    <col min="3860" max="3861" width="8.7109375" style="9" bestFit="1" customWidth="1"/>
    <col min="3862" max="3862" width="9.7109375" style="9" customWidth="1"/>
    <col min="3863" max="4096" width="12.85546875" style="9"/>
    <col min="4097" max="4097" width="7" style="9" customWidth="1"/>
    <col min="4098" max="4098" width="33.7109375" style="9" customWidth="1"/>
    <col min="4099" max="4099" width="12.7109375" style="9" customWidth="1"/>
    <col min="4100" max="4100" width="12.5703125" style="9" customWidth="1"/>
    <col min="4101" max="4101" width="11" style="9" customWidth="1"/>
    <col min="4102" max="4102" width="12.28515625" style="9" customWidth="1"/>
    <col min="4103" max="4103" width="14.85546875" style="9" customWidth="1"/>
    <col min="4104" max="4105" width="10.42578125" style="9" customWidth="1"/>
    <col min="4106" max="4106" width="9.7109375" style="9" customWidth="1"/>
    <col min="4107" max="4107" width="9.85546875" style="9" bestFit="1" customWidth="1"/>
    <col min="4108" max="4108" width="8.28515625" style="9" customWidth="1"/>
    <col min="4109" max="4109" width="8.7109375" style="9" bestFit="1" customWidth="1"/>
    <col min="4110" max="4110" width="11.140625" style="9" customWidth="1"/>
    <col min="4111" max="4111" width="8" style="9" bestFit="1" customWidth="1"/>
    <col min="4112" max="4112" width="7.5703125" style="9" bestFit="1" customWidth="1"/>
    <col min="4113" max="4113" width="9.7109375" style="9" customWidth="1"/>
    <col min="4114" max="4114" width="9.85546875" style="9" bestFit="1" customWidth="1"/>
    <col min="4115" max="4115" width="10.5703125" style="9" customWidth="1"/>
    <col min="4116" max="4117" width="8.7109375" style="9" bestFit="1" customWidth="1"/>
    <col min="4118" max="4118" width="9.7109375" style="9" customWidth="1"/>
    <col min="4119" max="4352" width="12.85546875" style="9"/>
    <col min="4353" max="4353" width="7" style="9" customWidth="1"/>
    <col min="4354" max="4354" width="33.7109375" style="9" customWidth="1"/>
    <col min="4355" max="4355" width="12.7109375" style="9" customWidth="1"/>
    <col min="4356" max="4356" width="12.5703125" style="9" customWidth="1"/>
    <col min="4357" max="4357" width="11" style="9" customWidth="1"/>
    <col min="4358" max="4358" width="12.28515625" style="9" customWidth="1"/>
    <col min="4359" max="4359" width="14.85546875" style="9" customWidth="1"/>
    <col min="4360" max="4361" width="10.42578125" style="9" customWidth="1"/>
    <col min="4362" max="4362" width="9.7109375" style="9" customWidth="1"/>
    <col min="4363" max="4363" width="9.85546875" style="9" bestFit="1" customWidth="1"/>
    <col min="4364" max="4364" width="8.28515625" style="9" customWidth="1"/>
    <col min="4365" max="4365" width="8.7109375" style="9" bestFit="1" customWidth="1"/>
    <col min="4366" max="4366" width="11.140625" style="9" customWidth="1"/>
    <col min="4367" max="4367" width="8" style="9" bestFit="1" customWidth="1"/>
    <col min="4368" max="4368" width="7.5703125" style="9" bestFit="1" customWidth="1"/>
    <col min="4369" max="4369" width="9.7109375" style="9" customWidth="1"/>
    <col min="4370" max="4370" width="9.85546875" style="9" bestFit="1" customWidth="1"/>
    <col min="4371" max="4371" width="10.5703125" style="9" customWidth="1"/>
    <col min="4372" max="4373" width="8.7109375" style="9" bestFit="1" customWidth="1"/>
    <col min="4374" max="4374" width="9.7109375" style="9" customWidth="1"/>
    <col min="4375" max="4608" width="12.85546875" style="9"/>
    <col min="4609" max="4609" width="7" style="9" customWidth="1"/>
    <col min="4610" max="4610" width="33.7109375" style="9" customWidth="1"/>
    <col min="4611" max="4611" width="12.7109375" style="9" customWidth="1"/>
    <col min="4612" max="4612" width="12.5703125" style="9" customWidth="1"/>
    <col min="4613" max="4613" width="11" style="9" customWidth="1"/>
    <col min="4614" max="4614" width="12.28515625" style="9" customWidth="1"/>
    <col min="4615" max="4615" width="14.85546875" style="9" customWidth="1"/>
    <col min="4616" max="4617" width="10.42578125" style="9" customWidth="1"/>
    <col min="4618" max="4618" width="9.7109375" style="9" customWidth="1"/>
    <col min="4619" max="4619" width="9.85546875" style="9" bestFit="1" customWidth="1"/>
    <col min="4620" max="4620" width="8.28515625" style="9" customWidth="1"/>
    <col min="4621" max="4621" width="8.7109375" style="9" bestFit="1" customWidth="1"/>
    <col min="4622" max="4622" width="11.140625" style="9" customWidth="1"/>
    <col min="4623" max="4623" width="8" style="9" bestFit="1" customWidth="1"/>
    <col min="4624" max="4624" width="7.5703125" style="9" bestFit="1" customWidth="1"/>
    <col min="4625" max="4625" width="9.7109375" style="9" customWidth="1"/>
    <col min="4626" max="4626" width="9.85546875" style="9" bestFit="1" customWidth="1"/>
    <col min="4627" max="4627" width="10.5703125" style="9" customWidth="1"/>
    <col min="4628" max="4629" width="8.7109375" style="9" bestFit="1" customWidth="1"/>
    <col min="4630" max="4630" width="9.7109375" style="9" customWidth="1"/>
    <col min="4631" max="4864" width="12.85546875" style="9"/>
    <col min="4865" max="4865" width="7" style="9" customWidth="1"/>
    <col min="4866" max="4866" width="33.7109375" style="9" customWidth="1"/>
    <col min="4867" max="4867" width="12.7109375" style="9" customWidth="1"/>
    <col min="4868" max="4868" width="12.5703125" style="9" customWidth="1"/>
    <col min="4869" max="4869" width="11" style="9" customWidth="1"/>
    <col min="4870" max="4870" width="12.28515625" style="9" customWidth="1"/>
    <col min="4871" max="4871" width="14.85546875" style="9" customWidth="1"/>
    <col min="4872" max="4873" width="10.42578125" style="9" customWidth="1"/>
    <col min="4874" max="4874" width="9.7109375" style="9" customWidth="1"/>
    <col min="4875" max="4875" width="9.85546875" style="9" bestFit="1" customWidth="1"/>
    <col min="4876" max="4876" width="8.28515625" style="9" customWidth="1"/>
    <col min="4877" max="4877" width="8.7109375" style="9" bestFit="1" customWidth="1"/>
    <col min="4878" max="4878" width="11.140625" style="9" customWidth="1"/>
    <col min="4879" max="4879" width="8" style="9" bestFit="1" customWidth="1"/>
    <col min="4880" max="4880" width="7.5703125" style="9" bestFit="1" customWidth="1"/>
    <col min="4881" max="4881" width="9.7109375" style="9" customWidth="1"/>
    <col min="4882" max="4882" width="9.85546875" style="9" bestFit="1" customWidth="1"/>
    <col min="4883" max="4883" width="10.5703125" style="9" customWidth="1"/>
    <col min="4884" max="4885" width="8.7109375" style="9" bestFit="1" customWidth="1"/>
    <col min="4886" max="4886" width="9.7109375" style="9" customWidth="1"/>
    <col min="4887" max="5120" width="12.85546875" style="9"/>
    <col min="5121" max="5121" width="7" style="9" customWidth="1"/>
    <col min="5122" max="5122" width="33.7109375" style="9" customWidth="1"/>
    <col min="5123" max="5123" width="12.7109375" style="9" customWidth="1"/>
    <col min="5124" max="5124" width="12.5703125" style="9" customWidth="1"/>
    <col min="5125" max="5125" width="11" style="9" customWidth="1"/>
    <col min="5126" max="5126" width="12.28515625" style="9" customWidth="1"/>
    <col min="5127" max="5127" width="14.85546875" style="9" customWidth="1"/>
    <col min="5128" max="5129" width="10.42578125" style="9" customWidth="1"/>
    <col min="5130" max="5130" width="9.7109375" style="9" customWidth="1"/>
    <col min="5131" max="5131" width="9.85546875" style="9" bestFit="1" customWidth="1"/>
    <col min="5132" max="5132" width="8.28515625" style="9" customWidth="1"/>
    <col min="5133" max="5133" width="8.7109375" style="9" bestFit="1" customWidth="1"/>
    <col min="5134" max="5134" width="11.140625" style="9" customWidth="1"/>
    <col min="5135" max="5135" width="8" style="9" bestFit="1" customWidth="1"/>
    <col min="5136" max="5136" width="7.5703125" style="9" bestFit="1" customWidth="1"/>
    <col min="5137" max="5137" width="9.7109375" style="9" customWidth="1"/>
    <col min="5138" max="5138" width="9.85546875" style="9" bestFit="1" customWidth="1"/>
    <col min="5139" max="5139" width="10.5703125" style="9" customWidth="1"/>
    <col min="5140" max="5141" width="8.7109375" style="9" bestFit="1" customWidth="1"/>
    <col min="5142" max="5142" width="9.7109375" style="9" customWidth="1"/>
    <col min="5143" max="5376" width="12.85546875" style="9"/>
    <col min="5377" max="5377" width="7" style="9" customWidth="1"/>
    <col min="5378" max="5378" width="33.7109375" style="9" customWidth="1"/>
    <col min="5379" max="5379" width="12.7109375" style="9" customWidth="1"/>
    <col min="5380" max="5380" width="12.5703125" style="9" customWidth="1"/>
    <col min="5381" max="5381" width="11" style="9" customWidth="1"/>
    <col min="5382" max="5382" width="12.28515625" style="9" customWidth="1"/>
    <col min="5383" max="5383" width="14.85546875" style="9" customWidth="1"/>
    <col min="5384" max="5385" width="10.42578125" style="9" customWidth="1"/>
    <col min="5386" max="5386" width="9.7109375" style="9" customWidth="1"/>
    <col min="5387" max="5387" width="9.85546875" style="9" bestFit="1" customWidth="1"/>
    <col min="5388" max="5388" width="8.28515625" style="9" customWidth="1"/>
    <col min="5389" max="5389" width="8.7109375" style="9" bestFit="1" customWidth="1"/>
    <col min="5390" max="5390" width="11.140625" style="9" customWidth="1"/>
    <col min="5391" max="5391" width="8" style="9" bestFit="1" customWidth="1"/>
    <col min="5392" max="5392" width="7.5703125" style="9" bestFit="1" customWidth="1"/>
    <col min="5393" max="5393" width="9.7109375" style="9" customWidth="1"/>
    <col min="5394" max="5394" width="9.85546875" style="9" bestFit="1" customWidth="1"/>
    <col min="5395" max="5395" width="10.5703125" style="9" customWidth="1"/>
    <col min="5396" max="5397" width="8.7109375" style="9" bestFit="1" customWidth="1"/>
    <col min="5398" max="5398" width="9.7109375" style="9" customWidth="1"/>
    <col min="5399" max="5632" width="12.85546875" style="9"/>
    <col min="5633" max="5633" width="7" style="9" customWidth="1"/>
    <col min="5634" max="5634" width="33.7109375" style="9" customWidth="1"/>
    <col min="5635" max="5635" width="12.7109375" style="9" customWidth="1"/>
    <col min="5636" max="5636" width="12.5703125" style="9" customWidth="1"/>
    <col min="5637" max="5637" width="11" style="9" customWidth="1"/>
    <col min="5638" max="5638" width="12.28515625" style="9" customWidth="1"/>
    <col min="5639" max="5639" width="14.85546875" style="9" customWidth="1"/>
    <col min="5640" max="5641" width="10.42578125" style="9" customWidth="1"/>
    <col min="5642" max="5642" width="9.7109375" style="9" customWidth="1"/>
    <col min="5643" max="5643" width="9.85546875" style="9" bestFit="1" customWidth="1"/>
    <col min="5644" max="5644" width="8.28515625" style="9" customWidth="1"/>
    <col min="5645" max="5645" width="8.7109375" style="9" bestFit="1" customWidth="1"/>
    <col min="5646" max="5646" width="11.140625" style="9" customWidth="1"/>
    <col min="5647" max="5647" width="8" style="9" bestFit="1" customWidth="1"/>
    <col min="5648" max="5648" width="7.5703125" style="9" bestFit="1" customWidth="1"/>
    <col min="5649" max="5649" width="9.7109375" style="9" customWidth="1"/>
    <col min="5650" max="5650" width="9.85546875" style="9" bestFit="1" customWidth="1"/>
    <col min="5651" max="5651" width="10.5703125" style="9" customWidth="1"/>
    <col min="5652" max="5653" width="8.7109375" style="9" bestFit="1" customWidth="1"/>
    <col min="5654" max="5654" width="9.7109375" style="9" customWidth="1"/>
    <col min="5655" max="5888" width="12.85546875" style="9"/>
    <col min="5889" max="5889" width="7" style="9" customWidth="1"/>
    <col min="5890" max="5890" width="33.7109375" style="9" customWidth="1"/>
    <col min="5891" max="5891" width="12.7109375" style="9" customWidth="1"/>
    <col min="5892" max="5892" width="12.5703125" style="9" customWidth="1"/>
    <col min="5893" max="5893" width="11" style="9" customWidth="1"/>
    <col min="5894" max="5894" width="12.28515625" style="9" customWidth="1"/>
    <col min="5895" max="5895" width="14.85546875" style="9" customWidth="1"/>
    <col min="5896" max="5897" width="10.42578125" style="9" customWidth="1"/>
    <col min="5898" max="5898" width="9.7109375" style="9" customWidth="1"/>
    <col min="5899" max="5899" width="9.85546875" style="9" bestFit="1" customWidth="1"/>
    <col min="5900" max="5900" width="8.28515625" style="9" customWidth="1"/>
    <col min="5901" max="5901" width="8.7109375" style="9" bestFit="1" customWidth="1"/>
    <col min="5902" max="5902" width="11.140625" style="9" customWidth="1"/>
    <col min="5903" max="5903" width="8" style="9" bestFit="1" customWidth="1"/>
    <col min="5904" max="5904" width="7.5703125" style="9" bestFit="1" customWidth="1"/>
    <col min="5905" max="5905" width="9.7109375" style="9" customWidth="1"/>
    <col min="5906" max="5906" width="9.85546875" style="9" bestFit="1" customWidth="1"/>
    <col min="5907" max="5907" width="10.5703125" style="9" customWidth="1"/>
    <col min="5908" max="5909" width="8.7109375" style="9" bestFit="1" customWidth="1"/>
    <col min="5910" max="5910" width="9.7109375" style="9" customWidth="1"/>
    <col min="5911" max="6144" width="12.85546875" style="9"/>
    <col min="6145" max="6145" width="7" style="9" customWidth="1"/>
    <col min="6146" max="6146" width="33.7109375" style="9" customWidth="1"/>
    <col min="6147" max="6147" width="12.7109375" style="9" customWidth="1"/>
    <col min="6148" max="6148" width="12.5703125" style="9" customWidth="1"/>
    <col min="6149" max="6149" width="11" style="9" customWidth="1"/>
    <col min="6150" max="6150" width="12.28515625" style="9" customWidth="1"/>
    <col min="6151" max="6151" width="14.85546875" style="9" customWidth="1"/>
    <col min="6152" max="6153" width="10.42578125" style="9" customWidth="1"/>
    <col min="6154" max="6154" width="9.7109375" style="9" customWidth="1"/>
    <col min="6155" max="6155" width="9.85546875" style="9" bestFit="1" customWidth="1"/>
    <col min="6156" max="6156" width="8.28515625" style="9" customWidth="1"/>
    <col min="6157" max="6157" width="8.7109375" style="9" bestFit="1" customWidth="1"/>
    <col min="6158" max="6158" width="11.140625" style="9" customWidth="1"/>
    <col min="6159" max="6159" width="8" style="9" bestFit="1" customWidth="1"/>
    <col min="6160" max="6160" width="7.5703125" style="9" bestFit="1" customWidth="1"/>
    <col min="6161" max="6161" width="9.7109375" style="9" customWidth="1"/>
    <col min="6162" max="6162" width="9.85546875" style="9" bestFit="1" customWidth="1"/>
    <col min="6163" max="6163" width="10.5703125" style="9" customWidth="1"/>
    <col min="6164" max="6165" width="8.7109375" style="9" bestFit="1" customWidth="1"/>
    <col min="6166" max="6166" width="9.7109375" style="9" customWidth="1"/>
    <col min="6167" max="6400" width="12.85546875" style="9"/>
    <col min="6401" max="6401" width="7" style="9" customWidth="1"/>
    <col min="6402" max="6402" width="33.7109375" style="9" customWidth="1"/>
    <col min="6403" max="6403" width="12.7109375" style="9" customWidth="1"/>
    <col min="6404" max="6404" width="12.5703125" style="9" customWidth="1"/>
    <col min="6405" max="6405" width="11" style="9" customWidth="1"/>
    <col min="6406" max="6406" width="12.28515625" style="9" customWidth="1"/>
    <col min="6407" max="6407" width="14.85546875" style="9" customWidth="1"/>
    <col min="6408" max="6409" width="10.42578125" style="9" customWidth="1"/>
    <col min="6410" max="6410" width="9.7109375" style="9" customWidth="1"/>
    <col min="6411" max="6411" width="9.85546875" style="9" bestFit="1" customWidth="1"/>
    <col min="6412" max="6412" width="8.28515625" style="9" customWidth="1"/>
    <col min="6413" max="6413" width="8.7109375" style="9" bestFit="1" customWidth="1"/>
    <col min="6414" max="6414" width="11.140625" style="9" customWidth="1"/>
    <col min="6415" max="6415" width="8" style="9" bestFit="1" customWidth="1"/>
    <col min="6416" max="6416" width="7.5703125" style="9" bestFit="1" customWidth="1"/>
    <col min="6417" max="6417" width="9.7109375" style="9" customWidth="1"/>
    <col min="6418" max="6418" width="9.85546875" style="9" bestFit="1" customWidth="1"/>
    <col min="6419" max="6419" width="10.5703125" style="9" customWidth="1"/>
    <col min="6420" max="6421" width="8.7109375" style="9" bestFit="1" customWidth="1"/>
    <col min="6422" max="6422" width="9.7109375" style="9" customWidth="1"/>
    <col min="6423" max="6656" width="12.85546875" style="9"/>
    <col min="6657" max="6657" width="7" style="9" customWidth="1"/>
    <col min="6658" max="6658" width="33.7109375" style="9" customWidth="1"/>
    <col min="6659" max="6659" width="12.7109375" style="9" customWidth="1"/>
    <col min="6660" max="6660" width="12.5703125" style="9" customWidth="1"/>
    <col min="6661" max="6661" width="11" style="9" customWidth="1"/>
    <col min="6662" max="6662" width="12.28515625" style="9" customWidth="1"/>
    <col min="6663" max="6663" width="14.85546875" style="9" customWidth="1"/>
    <col min="6664" max="6665" width="10.42578125" style="9" customWidth="1"/>
    <col min="6666" max="6666" width="9.7109375" style="9" customWidth="1"/>
    <col min="6667" max="6667" width="9.85546875" style="9" bestFit="1" customWidth="1"/>
    <col min="6668" max="6668" width="8.28515625" style="9" customWidth="1"/>
    <col min="6669" max="6669" width="8.7109375" style="9" bestFit="1" customWidth="1"/>
    <col min="6670" max="6670" width="11.140625" style="9" customWidth="1"/>
    <col min="6671" max="6671" width="8" style="9" bestFit="1" customWidth="1"/>
    <col min="6672" max="6672" width="7.5703125" style="9" bestFit="1" customWidth="1"/>
    <col min="6673" max="6673" width="9.7109375" style="9" customWidth="1"/>
    <col min="6674" max="6674" width="9.85546875" style="9" bestFit="1" customWidth="1"/>
    <col min="6675" max="6675" width="10.5703125" style="9" customWidth="1"/>
    <col min="6676" max="6677" width="8.7109375" style="9" bestFit="1" customWidth="1"/>
    <col min="6678" max="6678" width="9.7109375" style="9" customWidth="1"/>
    <col min="6679" max="6912" width="12.85546875" style="9"/>
    <col min="6913" max="6913" width="7" style="9" customWidth="1"/>
    <col min="6914" max="6914" width="33.7109375" style="9" customWidth="1"/>
    <col min="6915" max="6915" width="12.7109375" style="9" customWidth="1"/>
    <col min="6916" max="6916" width="12.5703125" style="9" customWidth="1"/>
    <col min="6917" max="6917" width="11" style="9" customWidth="1"/>
    <col min="6918" max="6918" width="12.28515625" style="9" customWidth="1"/>
    <col min="6919" max="6919" width="14.85546875" style="9" customWidth="1"/>
    <col min="6920" max="6921" width="10.42578125" style="9" customWidth="1"/>
    <col min="6922" max="6922" width="9.7109375" style="9" customWidth="1"/>
    <col min="6923" max="6923" width="9.85546875" style="9" bestFit="1" customWidth="1"/>
    <col min="6924" max="6924" width="8.28515625" style="9" customWidth="1"/>
    <col min="6925" max="6925" width="8.7109375" style="9" bestFit="1" customWidth="1"/>
    <col min="6926" max="6926" width="11.140625" style="9" customWidth="1"/>
    <col min="6927" max="6927" width="8" style="9" bestFit="1" customWidth="1"/>
    <col min="6928" max="6928" width="7.5703125" style="9" bestFit="1" customWidth="1"/>
    <col min="6929" max="6929" width="9.7109375" style="9" customWidth="1"/>
    <col min="6930" max="6930" width="9.85546875" style="9" bestFit="1" customWidth="1"/>
    <col min="6931" max="6931" width="10.5703125" style="9" customWidth="1"/>
    <col min="6932" max="6933" width="8.7109375" style="9" bestFit="1" customWidth="1"/>
    <col min="6934" max="6934" width="9.7109375" style="9" customWidth="1"/>
    <col min="6935" max="7168" width="12.85546875" style="9"/>
    <col min="7169" max="7169" width="7" style="9" customWidth="1"/>
    <col min="7170" max="7170" width="33.7109375" style="9" customWidth="1"/>
    <col min="7171" max="7171" width="12.7109375" style="9" customWidth="1"/>
    <col min="7172" max="7172" width="12.5703125" style="9" customWidth="1"/>
    <col min="7173" max="7173" width="11" style="9" customWidth="1"/>
    <col min="7174" max="7174" width="12.28515625" style="9" customWidth="1"/>
    <col min="7175" max="7175" width="14.85546875" style="9" customWidth="1"/>
    <col min="7176" max="7177" width="10.42578125" style="9" customWidth="1"/>
    <col min="7178" max="7178" width="9.7109375" style="9" customWidth="1"/>
    <col min="7179" max="7179" width="9.85546875" style="9" bestFit="1" customWidth="1"/>
    <col min="7180" max="7180" width="8.28515625" style="9" customWidth="1"/>
    <col min="7181" max="7181" width="8.7109375" style="9" bestFit="1" customWidth="1"/>
    <col min="7182" max="7182" width="11.140625" style="9" customWidth="1"/>
    <col min="7183" max="7183" width="8" style="9" bestFit="1" customWidth="1"/>
    <col min="7184" max="7184" width="7.5703125" style="9" bestFit="1" customWidth="1"/>
    <col min="7185" max="7185" width="9.7109375" style="9" customWidth="1"/>
    <col min="7186" max="7186" width="9.85546875" style="9" bestFit="1" customWidth="1"/>
    <col min="7187" max="7187" width="10.5703125" style="9" customWidth="1"/>
    <col min="7188" max="7189" width="8.7109375" style="9" bestFit="1" customWidth="1"/>
    <col min="7190" max="7190" width="9.7109375" style="9" customWidth="1"/>
    <col min="7191" max="7424" width="12.85546875" style="9"/>
    <col min="7425" max="7425" width="7" style="9" customWidth="1"/>
    <col min="7426" max="7426" width="33.7109375" style="9" customWidth="1"/>
    <col min="7427" max="7427" width="12.7109375" style="9" customWidth="1"/>
    <col min="7428" max="7428" width="12.5703125" style="9" customWidth="1"/>
    <col min="7429" max="7429" width="11" style="9" customWidth="1"/>
    <col min="7430" max="7430" width="12.28515625" style="9" customWidth="1"/>
    <col min="7431" max="7431" width="14.85546875" style="9" customWidth="1"/>
    <col min="7432" max="7433" width="10.42578125" style="9" customWidth="1"/>
    <col min="7434" max="7434" width="9.7109375" style="9" customWidth="1"/>
    <col min="7435" max="7435" width="9.85546875" style="9" bestFit="1" customWidth="1"/>
    <col min="7436" max="7436" width="8.28515625" style="9" customWidth="1"/>
    <col min="7437" max="7437" width="8.7109375" style="9" bestFit="1" customWidth="1"/>
    <col min="7438" max="7438" width="11.140625" style="9" customWidth="1"/>
    <col min="7439" max="7439" width="8" style="9" bestFit="1" customWidth="1"/>
    <col min="7440" max="7440" width="7.5703125" style="9" bestFit="1" customWidth="1"/>
    <col min="7441" max="7441" width="9.7109375" style="9" customWidth="1"/>
    <col min="7442" max="7442" width="9.85546875" style="9" bestFit="1" customWidth="1"/>
    <col min="7443" max="7443" width="10.5703125" style="9" customWidth="1"/>
    <col min="7444" max="7445" width="8.7109375" style="9" bestFit="1" customWidth="1"/>
    <col min="7446" max="7446" width="9.7109375" style="9" customWidth="1"/>
    <col min="7447" max="7680" width="12.85546875" style="9"/>
    <col min="7681" max="7681" width="7" style="9" customWidth="1"/>
    <col min="7682" max="7682" width="33.7109375" style="9" customWidth="1"/>
    <col min="7683" max="7683" width="12.7109375" style="9" customWidth="1"/>
    <col min="7684" max="7684" width="12.5703125" style="9" customWidth="1"/>
    <col min="7685" max="7685" width="11" style="9" customWidth="1"/>
    <col min="7686" max="7686" width="12.28515625" style="9" customWidth="1"/>
    <col min="7687" max="7687" width="14.85546875" style="9" customWidth="1"/>
    <col min="7688" max="7689" width="10.42578125" style="9" customWidth="1"/>
    <col min="7690" max="7690" width="9.7109375" style="9" customWidth="1"/>
    <col min="7691" max="7691" width="9.85546875" style="9" bestFit="1" customWidth="1"/>
    <col min="7692" max="7692" width="8.28515625" style="9" customWidth="1"/>
    <col min="7693" max="7693" width="8.7109375" style="9" bestFit="1" customWidth="1"/>
    <col min="7694" max="7694" width="11.140625" style="9" customWidth="1"/>
    <col min="7695" max="7695" width="8" style="9" bestFit="1" customWidth="1"/>
    <col min="7696" max="7696" width="7.5703125" style="9" bestFit="1" customWidth="1"/>
    <col min="7697" max="7697" width="9.7109375" style="9" customWidth="1"/>
    <col min="7698" max="7698" width="9.85546875" style="9" bestFit="1" customWidth="1"/>
    <col min="7699" max="7699" width="10.5703125" style="9" customWidth="1"/>
    <col min="7700" max="7701" width="8.7109375" style="9" bestFit="1" customWidth="1"/>
    <col min="7702" max="7702" width="9.7109375" style="9" customWidth="1"/>
    <col min="7703" max="7936" width="12.85546875" style="9"/>
    <col min="7937" max="7937" width="7" style="9" customWidth="1"/>
    <col min="7938" max="7938" width="33.7109375" style="9" customWidth="1"/>
    <col min="7939" max="7939" width="12.7109375" style="9" customWidth="1"/>
    <col min="7940" max="7940" width="12.5703125" style="9" customWidth="1"/>
    <col min="7941" max="7941" width="11" style="9" customWidth="1"/>
    <col min="7942" max="7942" width="12.28515625" style="9" customWidth="1"/>
    <col min="7943" max="7943" width="14.85546875" style="9" customWidth="1"/>
    <col min="7944" max="7945" width="10.42578125" style="9" customWidth="1"/>
    <col min="7946" max="7946" width="9.7109375" style="9" customWidth="1"/>
    <col min="7947" max="7947" width="9.85546875" style="9" bestFit="1" customWidth="1"/>
    <col min="7948" max="7948" width="8.28515625" style="9" customWidth="1"/>
    <col min="7949" max="7949" width="8.7109375" style="9" bestFit="1" customWidth="1"/>
    <col min="7950" max="7950" width="11.140625" style="9" customWidth="1"/>
    <col min="7951" max="7951" width="8" style="9" bestFit="1" customWidth="1"/>
    <col min="7952" max="7952" width="7.5703125" style="9" bestFit="1" customWidth="1"/>
    <col min="7953" max="7953" width="9.7109375" style="9" customWidth="1"/>
    <col min="7954" max="7954" width="9.85546875" style="9" bestFit="1" customWidth="1"/>
    <col min="7955" max="7955" width="10.5703125" style="9" customWidth="1"/>
    <col min="7956" max="7957" width="8.7109375" style="9" bestFit="1" customWidth="1"/>
    <col min="7958" max="7958" width="9.7109375" style="9" customWidth="1"/>
    <col min="7959" max="8192" width="12.85546875" style="9"/>
    <col min="8193" max="8193" width="7" style="9" customWidth="1"/>
    <col min="8194" max="8194" width="33.7109375" style="9" customWidth="1"/>
    <col min="8195" max="8195" width="12.7109375" style="9" customWidth="1"/>
    <col min="8196" max="8196" width="12.5703125" style="9" customWidth="1"/>
    <col min="8197" max="8197" width="11" style="9" customWidth="1"/>
    <col min="8198" max="8198" width="12.28515625" style="9" customWidth="1"/>
    <col min="8199" max="8199" width="14.85546875" style="9" customWidth="1"/>
    <col min="8200" max="8201" width="10.42578125" style="9" customWidth="1"/>
    <col min="8202" max="8202" width="9.7109375" style="9" customWidth="1"/>
    <col min="8203" max="8203" width="9.85546875" style="9" bestFit="1" customWidth="1"/>
    <col min="8204" max="8204" width="8.28515625" style="9" customWidth="1"/>
    <col min="8205" max="8205" width="8.7109375" style="9" bestFit="1" customWidth="1"/>
    <col min="8206" max="8206" width="11.140625" style="9" customWidth="1"/>
    <col min="8207" max="8207" width="8" style="9" bestFit="1" customWidth="1"/>
    <col min="8208" max="8208" width="7.5703125" style="9" bestFit="1" customWidth="1"/>
    <col min="8209" max="8209" width="9.7109375" style="9" customWidth="1"/>
    <col min="8210" max="8210" width="9.85546875" style="9" bestFit="1" customWidth="1"/>
    <col min="8211" max="8211" width="10.5703125" style="9" customWidth="1"/>
    <col min="8212" max="8213" width="8.7109375" style="9" bestFit="1" customWidth="1"/>
    <col min="8214" max="8214" width="9.7109375" style="9" customWidth="1"/>
    <col min="8215" max="8448" width="12.85546875" style="9"/>
    <col min="8449" max="8449" width="7" style="9" customWidth="1"/>
    <col min="8450" max="8450" width="33.7109375" style="9" customWidth="1"/>
    <col min="8451" max="8451" width="12.7109375" style="9" customWidth="1"/>
    <col min="8452" max="8452" width="12.5703125" style="9" customWidth="1"/>
    <col min="8453" max="8453" width="11" style="9" customWidth="1"/>
    <col min="8454" max="8454" width="12.28515625" style="9" customWidth="1"/>
    <col min="8455" max="8455" width="14.85546875" style="9" customWidth="1"/>
    <col min="8456" max="8457" width="10.42578125" style="9" customWidth="1"/>
    <col min="8458" max="8458" width="9.7109375" style="9" customWidth="1"/>
    <col min="8459" max="8459" width="9.85546875" style="9" bestFit="1" customWidth="1"/>
    <col min="8460" max="8460" width="8.28515625" style="9" customWidth="1"/>
    <col min="8461" max="8461" width="8.7109375" style="9" bestFit="1" customWidth="1"/>
    <col min="8462" max="8462" width="11.140625" style="9" customWidth="1"/>
    <col min="8463" max="8463" width="8" style="9" bestFit="1" customWidth="1"/>
    <col min="8464" max="8464" width="7.5703125" style="9" bestFit="1" customWidth="1"/>
    <col min="8465" max="8465" width="9.7109375" style="9" customWidth="1"/>
    <col min="8466" max="8466" width="9.85546875" style="9" bestFit="1" customWidth="1"/>
    <col min="8467" max="8467" width="10.5703125" style="9" customWidth="1"/>
    <col min="8468" max="8469" width="8.7109375" style="9" bestFit="1" customWidth="1"/>
    <col min="8470" max="8470" width="9.7109375" style="9" customWidth="1"/>
    <col min="8471" max="8704" width="12.85546875" style="9"/>
    <col min="8705" max="8705" width="7" style="9" customWidth="1"/>
    <col min="8706" max="8706" width="33.7109375" style="9" customWidth="1"/>
    <col min="8707" max="8707" width="12.7109375" style="9" customWidth="1"/>
    <col min="8708" max="8708" width="12.5703125" style="9" customWidth="1"/>
    <col min="8709" max="8709" width="11" style="9" customWidth="1"/>
    <col min="8710" max="8710" width="12.28515625" style="9" customWidth="1"/>
    <col min="8711" max="8711" width="14.85546875" style="9" customWidth="1"/>
    <col min="8712" max="8713" width="10.42578125" style="9" customWidth="1"/>
    <col min="8714" max="8714" width="9.7109375" style="9" customWidth="1"/>
    <col min="8715" max="8715" width="9.85546875" style="9" bestFit="1" customWidth="1"/>
    <col min="8716" max="8716" width="8.28515625" style="9" customWidth="1"/>
    <col min="8717" max="8717" width="8.7109375" style="9" bestFit="1" customWidth="1"/>
    <col min="8718" max="8718" width="11.140625" style="9" customWidth="1"/>
    <col min="8719" max="8719" width="8" style="9" bestFit="1" customWidth="1"/>
    <col min="8720" max="8720" width="7.5703125" style="9" bestFit="1" customWidth="1"/>
    <col min="8721" max="8721" width="9.7109375" style="9" customWidth="1"/>
    <col min="8722" max="8722" width="9.85546875" style="9" bestFit="1" customWidth="1"/>
    <col min="8723" max="8723" width="10.5703125" style="9" customWidth="1"/>
    <col min="8724" max="8725" width="8.7109375" style="9" bestFit="1" customWidth="1"/>
    <col min="8726" max="8726" width="9.7109375" style="9" customWidth="1"/>
    <col min="8727" max="8960" width="12.85546875" style="9"/>
    <col min="8961" max="8961" width="7" style="9" customWidth="1"/>
    <col min="8962" max="8962" width="33.7109375" style="9" customWidth="1"/>
    <col min="8963" max="8963" width="12.7109375" style="9" customWidth="1"/>
    <col min="8964" max="8964" width="12.5703125" style="9" customWidth="1"/>
    <col min="8965" max="8965" width="11" style="9" customWidth="1"/>
    <col min="8966" max="8966" width="12.28515625" style="9" customWidth="1"/>
    <col min="8967" max="8967" width="14.85546875" style="9" customWidth="1"/>
    <col min="8968" max="8969" width="10.42578125" style="9" customWidth="1"/>
    <col min="8970" max="8970" width="9.7109375" style="9" customWidth="1"/>
    <col min="8971" max="8971" width="9.85546875" style="9" bestFit="1" customWidth="1"/>
    <col min="8972" max="8972" width="8.28515625" style="9" customWidth="1"/>
    <col min="8973" max="8973" width="8.7109375" style="9" bestFit="1" customWidth="1"/>
    <col min="8974" max="8974" width="11.140625" style="9" customWidth="1"/>
    <col min="8975" max="8975" width="8" style="9" bestFit="1" customWidth="1"/>
    <col min="8976" max="8976" width="7.5703125" style="9" bestFit="1" customWidth="1"/>
    <col min="8977" max="8977" width="9.7109375" style="9" customWidth="1"/>
    <col min="8978" max="8978" width="9.85546875" style="9" bestFit="1" customWidth="1"/>
    <col min="8979" max="8979" width="10.5703125" style="9" customWidth="1"/>
    <col min="8980" max="8981" width="8.7109375" style="9" bestFit="1" customWidth="1"/>
    <col min="8982" max="8982" width="9.7109375" style="9" customWidth="1"/>
    <col min="8983" max="9216" width="12.85546875" style="9"/>
    <col min="9217" max="9217" width="7" style="9" customWidth="1"/>
    <col min="9218" max="9218" width="33.7109375" style="9" customWidth="1"/>
    <col min="9219" max="9219" width="12.7109375" style="9" customWidth="1"/>
    <col min="9220" max="9220" width="12.5703125" style="9" customWidth="1"/>
    <col min="9221" max="9221" width="11" style="9" customWidth="1"/>
    <col min="9222" max="9222" width="12.28515625" style="9" customWidth="1"/>
    <col min="9223" max="9223" width="14.85546875" style="9" customWidth="1"/>
    <col min="9224" max="9225" width="10.42578125" style="9" customWidth="1"/>
    <col min="9226" max="9226" width="9.7109375" style="9" customWidth="1"/>
    <col min="9227" max="9227" width="9.85546875" style="9" bestFit="1" customWidth="1"/>
    <col min="9228" max="9228" width="8.28515625" style="9" customWidth="1"/>
    <col min="9229" max="9229" width="8.7109375" style="9" bestFit="1" customWidth="1"/>
    <col min="9230" max="9230" width="11.140625" style="9" customWidth="1"/>
    <col min="9231" max="9231" width="8" style="9" bestFit="1" customWidth="1"/>
    <col min="9232" max="9232" width="7.5703125" style="9" bestFit="1" customWidth="1"/>
    <col min="9233" max="9233" width="9.7109375" style="9" customWidth="1"/>
    <col min="9234" max="9234" width="9.85546875" style="9" bestFit="1" customWidth="1"/>
    <col min="9235" max="9235" width="10.5703125" style="9" customWidth="1"/>
    <col min="9236" max="9237" width="8.7109375" style="9" bestFit="1" customWidth="1"/>
    <col min="9238" max="9238" width="9.7109375" style="9" customWidth="1"/>
    <col min="9239" max="9472" width="12.85546875" style="9"/>
    <col min="9473" max="9473" width="7" style="9" customWidth="1"/>
    <col min="9474" max="9474" width="33.7109375" style="9" customWidth="1"/>
    <col min="9475" max="9475" width="12.7109375" style="9" customWidth="1"/>
    <col min="9476" max="9476" width="12.5703125" style="9" customWidth="1"/>
    <col min="9477" max="9477" width="11" style="9" customWidth="1"/>
    <col min="9478" max="9478" width="12.28515625" style="9" customWidth="1"/>
    <col min="9479" max="9479" width="14.85546875" style="9" customWidth="1"/>
    <col min="9480" max="9481" width="10.42578125" style="9" customWidth="1"/>
    <col min="9482" max="9482" width="9.7109375" style="9" customWidth="1"/>
    <col min="9483" max="9483" width="9.85546875" style="9" bestFit="1" customWidth="1"/>
    <col min="9484" max="9484" width="8.28515625" style="9" customWidth="1"/>
    <col min="9485" max="9485" width="8.7109375" style="9" bestFit="1" customWidth="1"/>
    <col min="9486" max="9486" width="11.140625" style="9" customWidth="1"/>
    <col min="9487" max="9487" width="8" style="9" bestFit="1" customWidth="1"/>
    <col min="9488" max="9488" width="7.5703125" style="9" bestFit="1" customWidth="1"/>
    <col min="9489" max="9489" width="9.7109375" style="9" customWidth="1"/>
    <col min="9490" max="9490" width="9.85546875" style="9" bestFit="1" customWidth="1"/>
    <col min="9491" max="9491" width="10.5703125" style="9" customWidth="1"/>
    <col min="9492" max="9493" width="8.7109375" style="9" bestFit="1" customWidth="1"/>
    <col min="9494" max="9494" width="9.7109375" style="9" customWidth="1"/>
    <col min="9495" max="9728" width="12.85546875" style="9"/>
    <col min="9729" max="9729" width="7" style="9" customWidth="1"/>
    <col min="9730" max="9730" width="33.7109375" style="9" customWidth="1"/>
    <col min="9731" max="9731" width="12.7109375" style="9" customWidth="1"/>
    <col min="9732" max="9732" width="12.5703125" style="9" customWidth="1"/>
    <col min="9733" max="9733" width="11" style="9" customWidth="1"/>
    <col min="9734" max="9734" width="12.28515625" style="9" customWidth="1"/>
    <col min="9735" max="9735" width="14.85546875" style="9" customWidth="1"/>
    <col min="9736" max="9737" width="10.42578125" style="9" customWidth="1"/>
    <col min="9738" max="9738" width="9.7109375" style="9" customWidth="1"/>
    <col min="9739" max="9739" width="9.85546875" style="9" bestFit="1" customWidth="1"/>
    <col min="9740" max="9740" width="8.28515625" style="9" customWidth="1"/>
    <col min="9741" max="9741" width="8.7109375" style="9" bestFit="1" customWidth="1"/>
    <col min="9742" max="9742" width="11.140625" style="9" customWidth="1"/>
    <col min="9743" max="9743" width="8" style="9" bestFit="1" customWidth="1"/>
    <col min="9744" max="9744" width="7.5703125" style="9" bestFit="1" customWidth="1"/>
    <col min="9745" max="9745" width="9.7109375" style="9" customWidth="1"/>
    <col min="9746" max="9746" width="9.85546875" style="9" bestFit="1" customWidth="1"/>
    <col min="9747" max="9747" width="10.5703125" style="9" customWidth="1"/>
    <col min="9748" max="9749" width="8.7109375" style="9" bestFit="1" customWidth="1"/>
    <col min="9750" max="9750" width="9.7109375" style="9" customWidth="1"/>
    <col min="9751" max="9984" width="12.85546875" style="9"/>
    <col min="9985" max="9985" width="7" style="9" customWidth="1"/>
    <col min="9986" max="9986" width="33.7109375" style="9" customWidth="1"/>
    <col min="9987" max="9987" width="12.7109375" style="9" customWidth="1"/>
    <col min="9988" max="9988" width="12.5703125" style="9" customWidth="1"/>
    <col min="9989" max="9989" width="11" style="9" customWidth="1"/>
    <col min="9990" max="9990" width="12.28515625" style="9" customWidth="1"/>
    <col min="9991" max="9991" width="14.85546875" style="9" customWidth="1"/>
    <col min="9992" max="9993" width="10.42578125" style="9" customWidth="1"/>
    <col min="9994" max="9994" width="9.7109375" style="9" customWidth="1"/>
    <col min="9995" max="9995" width="9.85546875" style="9" bestFit="1" customWidth="1"/>
    <col min="9996" max="9996" width="8.28515625" style="9" customWidth="1"/>
    <col min="9997" max="9997" width="8.7109375" style="9" bestFit="1" customWidth="1"/>
    <col min="9998" max="9998" width="11.140625" style="9" customWidth="1"/>
    <col min="9999" max="9999" width="8" style="9" bestFit="1" customWidth="1"/>
    <col min="10000" max="10000" width="7.5703125" style="9" bestFit="1" customWidth="1"/>
    <col min="10001" max="10001" width="9.7109375" style="9" customWidth="1"/>
    <col min="10002" max="10002" width="9.85546875" style="9" bestFit="1" customWidth="1"/>
    <col min="10003" max="10003" width="10.5703125" style="9" customWidth="1"/>
    <col min="10004" max="10005" width="8.7109375" style="9" bestFit="1" customWidth="1"/>
    <col min="10006" max="10006" width="9.7109375" style="9" customWidth="1"/>
    <col min="10007" max="10240" width="12.85546875" style="9"/>
    <col min="10241" max="10241" width="7" style="9" customWidth="1"/>
    <col min="10242" max="10242" width="33.7109375" style="9" customWidth="1"/>
    <col min="10243" max="10243" width="12.7109375" style="9" customWidth="1"/>
    <col min="10244" max="10244" width="12.5703125" style="9" customWidth="1"/>
    <col min="10245" max="10245" width="11" style="9" customWidth="1"/>
    <col min="10246" max="10246" width="12.28515625" style="9" customWidth="1"/>
    <col min="10247" max="10247" width="14.85546875" style="9" customWidth="1"/>
    <col min="10248" max="10249" width="10.42578125" style="9" customWidth="1"/>
    <col min="10250" max="10250" width="9.7109375" style="9" customWidth="1"/>
    <col min="10251" max="10251" width="9.85546875" style="9" bestFit="1" customWidth="1"/>
    <col min="10252" max="10252" width="8.28515625" style="9" customWidth="1"/>
    <col min="10253" max="10253" width="8.7109375" style="9" bestFit="1" customWidth="1"/>
    <col min="10254" max="10254" width="11.140625" style="9" customWidth="1"/>
    <col min="10255" max="10255" width="8" style="9" bestFit="1" customWidth="1"/>
    <col min="10256" max="10256" width="7.5703125" style="9" bestFit="1" customWidth="1"/>
    <col min="10257" max="10257" width="9.7109375" style="9" customWidth="1"/>
    <col min="10258" max="10258" width="9.85546875" style="9" bestFit="1" customWidth="1"/>
    <col min="10259" max="10259" width="10.5703125" style="9" customWidth="1"/>
    <col min="10260" max="10261" width="8.7109375" style="9" bestFit="1" customWidth="1"/>
    <col min="10262" max="10262" width="9.7109375" style="9" customWidth="1"/>
    <col min="10263" max="10496" width="12.85546875" style="9"/>
    <col min="10497" max="10497" width="7" style="9" customWidth="1"/>
    <col min="10498" max="10498" width="33.7109375" style="9" customWidth="1"/>
    <col min="10499" max="10499" width="12.7109375" style="9" customWidth="1"/>
    <col min="10500" max="10500" width="12.5703125" style="9" customWidth="1"/>
    <col min="10501" max="10501" width="11" style="9" customWidth="1"/>
    <col min="10502" max="10502" width="12.28515625" style="9" customWidth="1"/>
    <col min="10503" max="10503" width="14.85546875" style="9" customWidth="1"/>
    <col min="10504" max="10505" width="10.42578125" style="9" customWidth="1"/>
    <col min="10506" max="10506" width="9.7109375" style="9" customWidth="1"/>
    <col min="10507" max="10507" width="9.85546875" style="9" bestFit="1" customWidth="1"/>
    <col min="10508" max="10508" width="8.28515625" style="9" customWidth="1"/>
    <col min="10509" max="10509" width="8.7109375" style="9" bestFit="1" customWidth="1"/>
    <col min="10510" max="10510" width="11.140625" style="9" customWidth="1"/>
    <col min="10511" max="10511" width="8" style="9" bestFit="1" customWidth="1"/>
    <col min="10512" max="10512" width="7.5703125" style="9" bestFit="1" customWidth="1"/>
    <col min="10513" max="10513" width="9.7109375" style="9" customWidth="1"/>
    <col min="10514" max="10514" width="9.85546875" style="9" bestFit="1" customWidth="1"/>
    <col min="10515" max="10515" width="10.5703125" style="9" customWidth="1"/>
    <col min="10516" max="10517" width="8.7109375" style="9" bestFit="1" customWidth="1"/>
    <col min="10518" max="10518" width="9.7109375" style="9" customWidth="1"/>
    <col min="10519" max="10752" width="12.85546875" style="9"/>
    <col min="10753" max="10753" width="7" style="9" customWidth="1"/>
    <col min="10754" max="10754" width="33.7109375" style="9" customWidth="1"/>
    <col min="10755" max="10755" width="12.7109375" style="9" customWidth="1"/>
    <col min="10756" max="10756" width="12.5703125" style="9" customWidth="1"/>
    <col min="10757" max="10757" width="11" style="9" customWidth="1"/>
    <col min="10758" max="10758" width="12.28515625" style="9" customWidth="1"/>
    <col min="10759" max="10759" width="14.85546875" style="9" customWidth="1"/>
    <col min="10760" max="10761" width="10.42578125" style="9" customWidth="1"/>
    <col min="10762" max="10762" width="9.7109375" style="9" customWidth="1"/>
    <col min="10763" max="10763" width="9.85546875" style="9" bestFit="1" customWidth="1"/>
    <col min="10764" max="10764" width="8.28515625" style="9" customWidth="1"/>
    <col min="10765" max="10765" width="8.7109375" style="9" bestFit="1" customWidth="1"/>
    <col min="10766" max="10766" width="11.140625" style="9" customWidth="1"/>
    <col min="10767" max="10767" width="8" style="9" bestFit="1" customWidth="1"/>
    <col min="10768" max="10768" width="7.5703125" style="9" bestFit="1" customWidth="1"/>
    <col min="10769" max="10769" width="9.7109375" style="9" customWidth="1"/>
    <col min="10770" max="10770" width="9.85546875" style="9" bestFit="1" customWidth="1"/>
    <col min="10771" max="10771" width="10.5703125" style="9" customWidth="1"/>
    <col min="10772" max="10773" width="8.7109375" style="9" bestFit="1" customWidth="1"/>
    <col min="10774" max="10774" width="9.7109375" style="9" customWidth="1"/>
    <col min="10775" max="11008" width="12.85546875" style="9"/>
    <col min="11009" max="11009" width="7" style="9" customWidth="1"/>
    <col min="11010" max="11010" width="33.7109375" style="9" customWidth="1"/>
    <col min="11011" max="11011" width="12.7109375" style="9" customWidth="1"/>
    <col min="11012" max="11012" width="12.5703125" style="9" customWidth="1"/>
    <col min="11013" max="11013" width="11" style="9" customWidth="1"/>
    <col min="11014" max="11014" width="12.28515625" style="9" customWidth="1"/>
    <col min="11015" max="11015" width="14.85546875" style="9" customWidth="1"/>
    <col min="11016" max="11017" width="10.42578125" style="9" customWidth="1"/>
    <col min="11018" max="11018" width="9.7109375" style="9" customWidth="1"/>
    <col min="11019" max="11019" width="9.85546875" style="9" bestFit="1" customWidth="1"/>
    <col min="11020" max="11020" width="8.28515625" style="9" customWidth="1"/>
    <col min="11021" max="11021" width="8.7109375" style="9" bestFit="1" customWidth="1"/>
    <col min="11022" max="11022" width="11.140625" style="9" customWidth="1"/>
    <col min="11023" max="11023" width="8" style="9" bestFit="1" customWidth="1"/>
    <col min="11024" max="11024" width="7.5703125" style="9" bestFit="1" customWidth="1"/>
    <col min="11025" max="11025" width="9.7109375" style="9" customWidth="1"/>
    <col min="11026" max="11026" width="9.85546875" style="9" bestFit="1" customWidth="1"/>
    <col min="11027" max="11027" width="10.5703125" style="9" customWidth="1"/>
    <col min="11028" max="11029" width="8.7109375" style="9" bestFit="1" customWidth="1"/>
    <col min="11030" max="11030" width="9.7109375" style="9" customWidth="1"/>
    <col min="11031" max="11264" width="12.85546875" style="9"/>
    <col min="11265" max="11265" width="7" style="9" customWidth="1"/>
    <col min="11266" max="11266" width="33.7109375" style="9" customWidth="1"/>
    <col min="11267" max="11267" width="12.7109375" style="9" customWidth="1"/>
    <col min="11268" max="11268" width="12.5703125" style="9" customWidth="1"/>
    <col min="11269" max="11269" width="11" style="9" customWidth="1"/>
    <col min="11270" max="11270" width="12.28515625" style="9" customWidth="1"/>
    <col min="11271" max="11271" width="14.85546875" style="9" customWidth="1"/>
    <col min="11272" max="11273" width="10.42578125" style="9" customWidth="1"/>
    <col min="11274" max="11274" width="9.7109375" style="9" customWidth="1"/>
    <col min="11275" max="11275" width="9.85546875" style="9" bestFit="1" customWidth="1"/>
    <col min="11276" max="11276" width="8.28515625" style="9" customWidth="1"/>
    <col min="11277" max="11277" width="8.7109375" style="9" bestFit="1" customWidth="1"/>
    <col min="11278" max="11278" width="11.140625" style="9" customWidth="1"/>
    <col min="11279" max="11279" width="8" style="9" bestFit="1" customWidth="1"/>
    <col min="11280" max="11280" width="7.5703125" style="9" bestFit="1" customWidth="1"/>
    <col min="11281" max="11281" width="9.7109375" style="9" customWidth="1"/>
    <col min="11282" max="11282" width="9.85546875" style="9" bestFit="1" customWidth="1"/>
    <col min="11283" max="11283" width="10.5703125" style="9" customWidth="1"/>
    <col min="11284" max="11285" width="8.7109375" style="9" bestFit="1" customWidth="1"/>
    <col min="11286" max="11286" width="9.7109375" style="9" customWidth="1"/>
    <col min="11287" max="11520" width="12.85546875" style="9"/>
    <col min="11521" max="11521" width="7" style="9" customWidth="1"/>
    <col min="11522" max="11522" width="33.7109375" style="9" customWidth="1"/>
    <col min="11523" max="11523" width="12.7109375" style="9" customWidth="1"/>
    <col min="11524" max="11524" width="12.5703125" style="9" customWidth="1"/>
    <col min="11525" max="11525" width="11" style="9" customWidth="1"/>
    <col min="11526" max="11526" width="12.28515625" style="9" customWidth="1"/>
    <col min="11527" max="11527" width="14.85546875" style="9" customWidth="1"/>
    <col min="11528" max="11529" width="10.42578125" style="9" customWidth="1"/>
    <col min="11530" max="11530" width="9.7109375" style="9" customWidth="1"/>
    <col min="11531" max="11531" width="9.85546875" style="9" bestFit="1" customWidth="1"/>
    <col min="11532" max="11532" width="8.28515625" style="9" customWidth="1"/>
    <col min="11533" max="11533" width="8.7109375" style="9" bestFit="1" customWidth="1"/>
    <col min="11534" max="11534" width="11.140625" style="9" customWidth="1"/>
    <col min="11535" max="11535" width="8" style="9" bestFit="1" customWidth="1"/>
    <col min="11536" max="11536" width="7.5703125" style="9" bestFit="1" customWidth="1"/>
    <col min="11537" max="11537" width="9.7109375" style="9" customWidth="1"/>
    <col min="11538" max="11538" width="9.85546875" style="9" bestFit="1" customWidth="1"/>
    <col min="11539" max="11539" width="10.5703125" style="9" customWidth="1"/>
    <col min="11540" max="11541" width="8.7109375" style="9" bestFit="1" customWidth="1"/>
    <col min="11542" max="11542" width="9.7109375" style="9" customWidth="1"/>
    <col min="11543" max="11776" width="12.85546875" style="9"/>
    <col min="11777" max="11777" width="7" style="9" customWidth="1"/>
    <col min="11778" max="11778" width="33.7109375" style="9" customWidth="1"/>
    <col min="11779" max="11779" width="12.7109375" style="9" customWidth="1"/>
    <col min="11780" max="11780" width="12.5703125" style="9" customWidth="1"/>
    <col min="11781" max="11781" width="11" style="9" customWidth="1"/>
    <col min="11782" max="11782" width="12.28515625" style="9" customWidth="1"/>
    <col min="11783" max="11783" width="14.85546875" style="9" customWidth="1"/>
    <col min="11784" max="11785" width="10.42578125" style="9" customWidth="1"/>
    <col min="11786" max="11786" width="9.7109375" style="9" customWidth="1"/>
    <col min="11787" max="11787" width="9.85546875" style="9" bestFit="1" customWidth="1"/>
    <col min="11788" max="11788" width="8.28515625" style="9" customWidth="1"/>
    <col min="11789" max="11789" width="8.7109375" style="9" bestFit="1" customWidth="1"/>
    <col min="11790" max="11790" width="11.140625" style="9" customWidth="1"/>
    <col min="11791" max="11791" width="8" style="9" bestFit="1" customWidth="1"/>
    <col min="11792" max="11792" width="7.5703125" style="9" bestFit="1" customWidth="1"/>
    <col min="11793" max="11793" width="9.7109375" style="9" customWidth="1"/>
    <col min="11794" max="11794" width="9.85546875" style="9" bestFit="1" customWidth="1"/>
    <col min="11795" max="11795" width="10.5703125" style="9" customWidth="1"/>
    <col min="11796" max="11797" width="8.7109375" style="9" bestFit="1" customWidth="1"/>
    <col min="11798" max="11798" width="9.7109375" style="9" customWidth="1"/>
    <col min="11799" max="12032" width="12.85546875" style="9"/>
    <col min="12033" max="12033" width="7" style="9" customWidth="1"/>
    <col min="12034" max="12034" width="33.7109375" style="9" customWidth="1"/>
    <col min="12035" max="12035" width="12.7109375" style="9" customWidth="1"/>
    <col min="12036" max="12036" width="12.5703125" style="9" customWidth="1"/>
    <col min="12037" max="12037" width="11" style="9" customWidth="1"/>
    <col min="12038" max="12038" width="12.28515625" style="9" customWidth="1"/>
    <col min="12039" max="12039" width="14.85546875" style="9" customWidth="1"/>
    <col min="12040" max="12041" width="10.42578125" style="9" customWidth="1"/>
    <col min="12042" max="12042" width="9.7109375" style="9" customWidth="1"/>
    <col min="12043" max="12043" width="9.85546875" style="9" bestFit="1" customWidth="1"/>
    <col min="12044" max="12044" width="8.28515625" style="9" customWidth="1"/>
    <col min="12045" max="12045" width="8.7109375" style="9" bestFit="1" customWidth="1"/>
    <col min="12046" max="12046" width="11.140625" style="9" customWidth="1"/>
    <col min="12047" max="12047" width="8" style="9" bestFit="1" customWidth="1"/>
    <col min="12048" max="12048" width="7.5703125" style="9" bestFit="1" customWidth="1"/>
    <col min="12049" max="12049" width="9.7109375" style="9" customWidth="1"/>
    <col min="12050" max="12050" width="9.85546875" style="9" bestFit="1" customWidth="1"/>
    <col min="12051" max="12051" width="10.5703125" style="9" customWidth="1"/>
    <col min="12052" max="12053" width="8.7109375" style="9" bestFit="1" customWidth="1"/>
    <col min="12054" max="12054" width="9.7109375" style="9" customWidth="1"/>
    <col min="12055" max="12288" width="12.85546875" style="9"/>
    <col min="12289" max="12289" width="7" style="9" customWidth="1"/>
    <col min="12290" max="12290" width="33.7109375" style="9" customWidth="1"/>
    <col min="12291" max="12291" width="12.7109375" style="9" customWidth="1"/>
    <col min="12292" max="12292" width="12.5703125" style="9" customWidth="1"/>
    <col min="12293" max="12293" width="11" style="9" customWidth="1"/>
    <col min="12294" max="12294" width="12.28515625" style="9" customWidth="1"/>
    <col min="12295" max="12295" width="14.85546875" style="9" customWidth="1"/>
    <col min="12296" max="12297" width="10.42578125" style="9" customWidth="1"/>
    <col min="12298" max="12298" width="9.7109375" style="9" customWidth="1"/>
    <col min="12299" max="12299" width="9.85546875" style="9" bestFit="1" customWidth="1"/>
    <col min="12300" max="12300" width="8.28515625" style="9" customWidth="1"/>
    <col min="12301" max="12301" width="8.7109375" style="9" bestFit="1" customWidth="1"/>
    <col min="12302" max="12302" width="11.140625" style="9" customWidth="1"/>
    <col min="12303" max="12303" width="8" style="9" bestFit="1" customWidth="1"/>
    <col min="12304" max="12304" width="7.5703125" style="9" bestFit="1" customWidth="1"/>
    <col min="12305" max="12305" width="9.7109375" style="9" customWidth="1"/>
    <col min="12306" max="12306" width="9.85546875" style="9" bestFit="1" customWidth="1"/>
    <col min="12307" max="12307" width="10.5703125" style="9" customWidth="1"/>
    <col min="12308" max="12309" width="8.7109375" style="9" bestFit="1" customWidth="1"/>
    <col min="12310" max="12310" width="9.7109375" style="9" customWidth="1"/>
    <col min="12311" max="12544" width="12.85546875" style="9"/>
    <col min="12545" max="12545" width="7" style="9" customWidth="1"/>
    <col min="12546" max="12546" width="33.7109375" style="9" customWidth="1"/>
    <col min="12547" max="12547" width="12.7109375" style="9" customWidth="1"/>
    <col min="12548" max="12548" width="12.5703125" style="9" customWidth="1"/>
    <col min="12549" max="12549" width="11" style="9" customWidth="1"/>
    <col min="12550" max="12550" width="12.28515625" style="9" customWidth="1"/>
    <col min="12551" max="12551" width="14.85546875" style="9" customWidth="1"/>
    <col min="12552" max="12553" width="10.42578125" style="9" customWidth="1"/>
    <col min="12554" max="12554" width="9.7109375" style="9" customWidth="1"/>
    <col min="12555" max="12555" width="9.85546875" style="9" bestFit="1" customWidth="1"/>
    <col min="12556" max="12556" width="8.28515625" style="9" customWidth="1"/>
    <col min="12557" max="12557" width="8.7109375" style="9" bestFit="1" customWidth="1"/>
    <col min="12558" max="12558" width="11.140625" style="9" customWidth="1"/>
    <col min="12559" max="12559" width="8" style="9" bestFit="1" customWidth="1"/>
    <col min="12560" max="12560" width="7.5703125" style="9" bestFit="1" customWidth="1"/>
    <col min="12561" max="12561" width="9.7109375" style="9" customWidth="1"/>
    <col min="12562" max="12562" width="9.85546875" style="9" bestFit="1" customWidth="1"/>
    <col min="12563" max="12563" width="10.5703125" style="9" customWidth="1"/>
    <col min="12564" max="12565" width="8.7109375" style="9" bestFit="1" customWidth="1"/>
    <col min="12566" max="12566" width="9.7109375" style="9" customWidth="1"/>
    <col min="12567" max="12800" width="12.85546875" style="9"/>
    <col min="12801" max="12801" width="7" style="9" customWidth="1"/>
    <col min="12802" max="12802" width="33.7109375" style="9" customWidth="1"/>
    <col min="12803" max="12803" width="12.7109375" style="9" customWidth="1"/>
    <col min="12804" max="12804" width="12.5703125" style="9" customWidth="1"/>
    <col min="12805" max="12805" width="11" style="9" customWidth="1"/>
    <col min="12806" max="12806" width="12.28515625" style="9" customWidth="1"/>
    <col min="12807" max="12807" width="14.85546875" style="9" customWidth="1"/>
    <col min="12808" max="12809" width="10.42578125" style="9" customWidth="1"/>
    <col min="12810" max="12810" width="9.7109375" style="9" customWidth="1"/>
    <col min="12811" max="12811" width="9.85546875" style="9" bestFit="1" customWidth="1"/>
    <col min="12812" max="12812" width="8.28515625" style="9" customWidth="1"/>
    <col min="12813" max="12813" width="8.7109375" style="9" bestFit="1" customWidth="1"/>
    <col min="12814" max="12814" width="11.140625" style="9" customWidth="1"/>
    <col min="12815" max="12815" width="8" style="9" bestFit="1" customWidth="1"/>
    <col min="12816" max="12816" width="7.5703125" style="9" bestFit="1" customWidth="1"/>
    <col min="12817" max="12817" width="9.7109375" style="9" customWidth="1"/>
    <col min="12818" max="12818" width="9.85546875" style="9" bestFit="1" customWidth="1"/>
    <col min="12819" max="12819" width="10.5703125" style="9" customWidth="1"/>
    <col min="12820" max="12821" width="8.7109375" style="9" bestFit="1" customWidth="1"/>
    <col min="12822" max="12822" width="9.7109375" style="9" customWidth="1"/>
    <col min="12823" max="13056" width="12.85546875" style="9"/>
    <col min="13057" max="13057" width="7" style="9" customWidth="1"/>
    <col min="13058" max="13058" width="33.7109375" style="9" customWidth="1"/>
    <col min="13059" max="13059" width="12.7109375" style="9" customWidth="1"/>
    <col min="13060" max="13060" width="12.5703125" style="9" customWidth="1"/>
    <col min="13061" max="13061" width="11" style="9" customWidth="1"/>
    <col min="13062" max="13062" width="12.28515625" style="9" customWidth="1"/>
    <col min="13063" max="13063" width="14.85546875" style="9" customWidth="1"/>
    <col min="13064" max="13065" width="10.42578125" style="9" customWidth="1"/>
    <col min="13066" max="13066" width="9.7109375" style="9" customWidth="1"/>
    <col min="13067" max="13067" width="9.85546875" style="9" bestFit="1" customWidth="1"/>
    <col min="13068" max="13068" width="8.28515625" style="9" customWidth="1"/>
    <col min="13069" max="13069" width="8.7109375" style="9" bestFit="1" customWidth="1"/>
    <col min="13070" max="13070" width="11.140625" style="9" customWidth="1"/>
    <col min="13071" max="13071" width="8" style="9" bestFit="1" customWidth="1"/>
    <col min="13072" max="13072" width="7.5703125" style="9" bestFit="1" customWidth="1"/>
    <col min="13073" max="13073" width="9.7109375" style="9" customWidth="1"/>
    <col min="13074" max="13074" width="9.85546875" style="9" bestFit="1" customWidth="1"/>
    <col min="13075" max="13075" width="10.5703125" style="9" customWidth="1"/>
    <col min="13076" max="13077" width="8.7109375" style="9" bestFit="1" customWidth="1"/>
    <col min="13078" max="13078" width="9.7109375" style="9" customWidth="1"/>
    <col min="13079" max="13312" width="12.85546875" style="9"/>
    <col min="13313" max="13313" width="7" style="9" customWidth="1"/>
    <col min="13314" max="13314" width="33.7109375" style="9" customWidth="1"/>
    <col min="13315" max="13315" width="12.7109375" style="9" customWidth="1"/>
    <col min="13316" max="13316" width="12.5703125" style="9" customWidth="1"/>
    <col min="13317" max="13317" width="11" style="9" customWidth="1"/>
    <col min="13318" max="13318" width="12.28515625" style="9" customWidth="1"/>
    <col min="13319" max="13319" width="14.85546875" style="9" customWidth="1"/>
    <col min="13320" max="13321" width="10.42578125" style="9" customWidth="1"/>
    <col min="13322" max="13322" width="9.7109375" style="9" customWidth="1"/>
    <col min="13323" max="13323" width="9.85546875" style="9" bestFit="1" customWidth="1"/>
    <col min="13324" max="13324" width="8.28515625" style="9" customWidth="1"/>
    <col min="13325" max="13325" width="8.7109375" style="9" bestFit="1" customWidth="1"/>
    <col min="13326" max="13326" width="11.140625" style="9" customWidth="1"/>
    <col min="13327" max="13327" width="8" style="9" bestFit="1" customWidth="1"/>
    <col min="13328" max="13328" width="7.5703125" style="9" bestFit="1" customWidth="1"/>
    <col min="13329" max="13329" width="9.7109375" style="9" customWidth="1"/>
    <col min="13330" max="13330" width="9.85546875" style="9" bestFit="1" customWidth="1"/>
    <col min="13331" max="13331" width="10.5703125" style="9" customWidth="1"/>
    <col min="13332" max="13333" width="8.7109375" style="9" bestFit="1" customWidth="1"/>
    <col min="13334" max="13334" width="9.7109375" style="9" customWidth="1"/>
    <col min="13335" max="13568" width="12.85546875" style="9"/>
    <col min="13569" max="13569" width="7" style="9" customWidth="1"/>
    <col min="13570" max="13570" width="33.7109375" style="9" customWidth="1"/>
    <col min="13571" max="13571" width="12.7109375" style="9" customWidth="1"/>
    <col min="13572" max="13572" width="12.5703125" style="9" customWidth="1"/>
    <col min="13573" max="13573" width="11" style="9" customWidth="1"/>
    <col min="13574" max="13574" width="12.28515625" style="9" customWidth="1"/>
    <col min="13575" max="13575" width="14.85546875" style="9" customWidth="1"/>
    <col min="13576" max="13577" width="10.42578125" style="9" customWidth="1"/>
    <col min="13578" max="13578" width="9.7109375" style="9" customWidth="1"/>
    <col min="13579" max="13579" width="9.85546875" style="9" bestFit="1" customWidth="1"/>
    <col min="13580" max="13580" width="8.28515625" style="9" customWidth="1"/>
    <col min="13581" max="13581" width="8.7109375" style="9" bestFit="1" customWidth="1"/>
    <col min="13582" max="13582" width="11.140625" style="9" customWidth="1"/>
    <col min="13583" max="13583" width="8" style="9" bestFit="1" customWidth="1"/>
    <col min="13584" max="13584" width="7.5703125" style="9" bestFit="1" customWidth="1"/>
    <col min="13585" max="13585" width="9.7109375" style="9" customWidth="1"/>
    <col min="13586" max="13586" width="9.85546875" style="9" bestFit="1" customWidth="1"/>
    <col min="13587" max="13587" width="10.5703125" style="9" customWidth="1"/>
    <col min="13588" max="13589" width="8.7109375" style="9" bestFit="1" customWidth="1"/>
    <col min="13590" max="13590" width="9.7109375" style="9" customWidth="1"/>
    <col min="13591" max="13824" width="12.85546875" style="9"/>
    <col min="13825" max="13825" width="7" style="9" customWidth="1"/>
    <col min="13826" max="13826" width="33.7109375" style="9" customWidth="1"/>
    <col min="13827" max="13827" width="12.7109375" style="9" customWidth="1"/>
    <col min="13828" max="13828" width="12.5703125" style="9" customWidth="1"/>
    <col min="13829" max="13829" width="11" style="9" customWidth="1"/>
    <col min="13830" max="13830" width="12.28515625" style="9" customWidth="1"/>
    <col min="13831" max="13831" width="14.85546875" style="9" customWidth="1"/>
    <col min="13832" max="13833" width="10.42578125" style="9" customWidth="1"/>
    <col min="13834" max="13834" width="9.7109375" style="9" customWidth="1"/>
    <col min="13835" max="13835" width="9.85546875" style="9" bestFit="1" customWidth="1"/>
    <col min="13836" max="13836" width="8.28515625" style="9" customWidth="1"/>
    <col min="13837" max="13837" width="8.7109375" style="9" bestFit="1" customWidth="1"/>
    <col min="13838" max="13838" width="11.140625" style="9" customWidth="1"/>
    <col min="13839" max="13839" width="8" style="9" bestFit="1" customWidth="1"/>
    <col min="13840" max="13840" width="7.5703125" style="9" bestFit="1" customWidth="1"/>
    <col min="13841" max="13841" width="9.7109375" style="9" customWidth="1"/>
    <col min="13842" max="13842" width="9.85546875" style="9" bestFit="1" customWidth="1"/>
    <col min="13843" max="13843" width="10.5703125" style="9" customWidth="1"/>
    <col min="13844" max="13845" width="8.7109375" style="9" bestFit="1" customWidth="1"/>
    <col min="13846" max="13846" width="9.7109375" style="9" customWidth="1"/>
    <col min="13847" max="14080" width="12.85546875" style="9"/>
    <col min="14081" max="14081" width="7" style="9" customWidth="1"/>
    <col min="14082" max="14082" width="33.7109375" style="9" customWidth="1"/>
    <col min="14083" max="14083" width="12.7109375" style="9" customWidth="1"/>
    <col min="14084" max="14084" width="12.5703125" style="9" customWidth="1"/>
    <col min="14085" max="14085" width="11" style="9" customWidth="1"/>
    <col min="14086" max="14086" width="12.28515625" style="9" customWidth="1"/>
    <col min="14087" max="14087" width="14.85546875" style="9" customWidth="1"/>
    <col min="14088" max="14089" width="10.42578125" style="9" customWidth="1"/>
    <col min="14090" max="14090" width="9.7109375" style="9" customWidth="1"/>
    <col min="14091" max="14091" width="9.85546875" style="9" bestFit="1" customWidth="1"/>
    <col min="14092" max="14092" width="8.28515625" style="9" customWidth="1"/>
    <col min="14093" max="14093" width="8.7109375" style="9" bestFit="1" customWidth="1"/>
    <col min="14094" max="14094" width="11.140625" style="9" customWidth="1"/>
    <col min="14095" max="14095" width="8" style="9" bestFit="1" customWidth="1"/>
    <col min="14096" max="14096" width="7.5703125" style="9" bestFit="1" customWidth="1"/>
    <col min="14097" max="14097" width="9.7109375" style="9" customWidth="1"/>
    <col min="14098" max="14098" width="9.85546875" style="9" bestFit="1" customWidth="1"/>
    <col min="14099" max="14099" width="10.5703125" style="9" customWidth="1"/>
    <col min="14100" max="14101" width="8.7109375" style="9" bestFit="1" customWidth="1"/>
    <col min="14102" max="14102" width="9.7109375" style="9" customWidth="1"/>
    <col min="14103" max="14336" width="12.85546875" style="9"/>
    <col min="14337" max="14337" width="7" style="9" customWidth="1"/>
    <col min="14338" max="14338" width="33.7109375" style="9" customWidth="1"/>
    <col min="14339" max="14339" width="12.7109375" style="9" customWidth="1"/>
    <col min="14340" max="14340" width="12.5703125" style="9" customWidth="1"/>
    <col min="14341" max="14341" width="11" style="9" customWidth="1"/>
    <col min="14342" max="14342" width="12.28515625" style="9" customWidth="1"/>
    <col min="14343" max="14343" width="14.85546875" style="9" customWidth="1"/>
    <col min="14344" max="14345" width="10.42578125" style="9" customWidth="1"/>
    <col min="14346" max="14346" width="9.7109375" style="9" customWidth="1"/>
    <col min="14347" max="14347" width="9.85546875" style="9" bestFit="1" customWidth="1"/>
    <col min="14348" max="14348" width="8.28515625" style="9" customWidth="1"/>
    <col min="14349" max="14349" width="8.7109375" style="9" bestFit="1" customWidth="1"/>
    <col min="14350" max="14350" width="11.140625" style="9" customWidth="1"/>
    <col min="14351" max="14351" width="8" style="9" bestFit="1" customWidth="1"/>
    <col min="14352" max="14352" width="7.5703125" style="9" bestFit="1" customWidth="1"/>
    <col min="14353" max="14353" width="9.7109375" style="9" customWidth="1"/>
    <col min="14354" max="14354" width="9.85546875" style="9" bestFit="1" customWidth="1"/>
    <col min="14355" max="14355" width="10.5703125" style="9" customWidth="1"/>
    <col min="14356" max="14357" width="8.7109375" style="9" bestFit="1" customWidth="1"/>
    <col min="14358" max="14358" width="9.7109375" style="9" customWidth="1"/>
    <col min="14359" max="14592" width="12.85546875" style="9"/>
    <col min="14593" max="14593" width="7" style="9" customWidth="1"/>
    <col min="14594" max="14594" width="33.7109375" style="9" customWidth="1"/>
    <col min="14595" max="14595" width="12.7109375" style="9" customWidth="1"/>
    <col min="14596" max="14596" width="12.5703125" style="9" customWidth="1"/>
    <col min="14597" max="14597" width="11" style="9" customWidth="1"/>
    <col min="14598" max="14598" width="12.28515625" style="9" customWidth="1"/>
    <col min="14599" max="14599" width="14.85546875" style="9" customWidth="1"/>
    <col min="14600" max="14601" width="10.42578125" style="9" customWidth="1"/>
    <col min="14602" max="14602" width="9.7109375" style="9" customWidth="1"/>
    <col min="14603" max="14603" width="9.85546875" style="9" bestFit="1" customWidth="1"/>
    <col min="14604" max="14604" width="8.28515625" style="9" customWidth="1"/>
    <col min="14605" max="14605" width="8.7109375" style="9" bestFit="1" customWidth="1"/>
    <col min="14606" max="14606" width="11.140625" style="9" customWidth="1"/>
    <col min="14607" max="14607" width="8" style="9" bestFit="1" customWidth="1"/>
    <col min="14608" max="14608" width="7.5703125" style="9" bestFit="1" customWidth="1"/>
    <col min="14609" max="14609" width="9.7109375" style="9" customWidth="1"/>
    <col min="14610" max="14610" width="9.85546875" style="9" bestFit="1" customWidth="1"/>
    <col min="14611" max="14611" width="10.5703125" style="9" customWidth="1"/>
    <col min="14612" max="14613" width="8.7109375" style="9" bestFit="1" customWidth="1"/>
    <col min="14614" max="14614" width="9.7109375" style="9" customWidth="1"/>
    <col min="14615" max="14848" width="12.85546875" style="9"/>
    <col min="14849" max="14849" width="7" style="9" customWidth="1"/>
    <col min="14850" max="14850" width="33.7109375" style="9" customWidth="1"/>
    <col min="14851" max="14851" width="12.7109375" style="9" customWidth="1"/>
    <col min="14852" max="14852" width="12.5703125" style="9" customWidth="1"/>
    <col min="14853" max="14853" width="11" style="9" customWidth="1"/>
    <col min="14854" max="14854" width="12.28515625" style="9" customWidth="1"/>
    <col min="14855" max="14855" width="14.85546875" style="9" customWidth="1"/>
    <col min="14856" max="14857" width="10.42578125" style="9" customWidth="1"/>
    <col min="14858" max="14858" width="9.7109375" style="9" customWidth="1"/>
    <col min="14859" max="14859" width="9.85546875" style="9" bestFit="1" customWidth="1"/>
    <col min="14860" max="14860" width="8.28515625" style="9" customWidth="1"/>
    <col min="14861" max="14861" width="8.7109375" style="9" bestFit="1" customWidth="1"/>
    <col min="14862" max="14862" width="11.140625" style="9" customWidth="1"/>
    <col min="14863" max="14863" width="8" style="9" bestFit="1" customWidth="1"/>
    <col min="14864" max="14864" width="7.5703125" style="9" bestFit="1" customWidth="1"/>
    <col min="14865" max="14865" width="9.7109375" style="9" customWidth="1"/>
    <col min="14866" max="14866" width="9.85546875" style="9" bestFit="1" customWidth="1"/>
    <col min="14867" max="14867" width="10.5703125" style="9" customWidth="1"/>
    <col min="14868" max="14869" width="8.7109375" style="9" bestFit="1" customWidth="1"/>
    <col min="14870" max="14870" width="9.7109375" style="9" customWidth="1"/>
    <col min="14871" max="15104" width="12.85546875" style="9"/>
    <col min="15105" max="15105" width="7" style="9" customWidth="1"/>
    <col min="15106" max="15106" width="33.7109375" style="9" customWidth="1"/>
    <col min="15107" max="15107" width="12.7109375" style="9" customWidth="1"/>
    <col min="15108" max="15108" width="12.5703125" style="9" customWidth="1"/>
    <col min="15109" max="15109" width="11" style="9" customWidth="1"/>
    <col min="15110" max="15110" width="12.28515625" style="9" customWidth="1"/>
    <col min="15111" max="15111" width="14.85546875" style="9" customWidth="1"/>
    <col min="15112" max="15113" width="10.42578125" style="9" customWidth="1"/>
    <col min="15114" max="15114" width="9.7109375" style="9" customWidth="1"/>
    <col min="15115" max="15115" width="9.85546875" style="9" bestFit="1" customWidth="1"/>
    <col min="15116" max="15116" width="8.28515625" style="9" customWidth="1"/>
    <col min="15117" max="15117" width="8.7109375" style="9" bestFit="1" customWidth="1"/>
    <col min="15118" max="15118" width="11.140625" style="9" customWidth="1"/>
    <col min="15119" max="15119" width="8" style="9" bestFit="1" customWidth="1"/>
    <col min="15120" max="15120" width="7.5703125" style="9" bestFit="1" customWidth="1"/>
    <col min="15121" max="15121" width="9.7109375" style="9" customWidth="1"/>
    <col min="15122" max="15122" width="9.85546875" style="9" bestFit="1" customWidth="1"/>
    <col min="15123" max="15123" width="10.5703125" style="9" customWidth="1"/>
    <col min="15124" max="15125" width="8.7109375" style="9" bestFit="1" customWidth="1"/>
    <col min="15126" max="15126" width="9.7109375" style="9" customWidth="1"/>
    <col min="15127" max="15360" width="12.85546875" style="9"/>
    <col min="15361" max="15361" width="7" style="9" customWidth="1"/>
    <col min="15362" max="15362" width="33.7109375" style="9" customWidth="1"/>
    <col min="15363" max="15363" width="12.7109375" style="9" customWidth="1"/>
    <col min="15364" max="15364" width="12.5703125" style="9" customWidth="1"/>
    <col min="15365" max="15365" width="11" style="9" customWidth="1"/>
    <col min="15366" max="15366" width="12.28515625" style="9" customWidth="1"/>
    <col min="15367" max="15367" width="14.85546875" style="9" customWidth="1"/>
    <col min="15368" max="15369" width="10.42578125" style="9" customWidth="1"/>
    <col min="15370" max="15370" width="9.7109375" style="9" customWidth="1"/>
    <col min="15371" max="15371" width="9.85546875" style="9" bestFit="1" customWidth="1"/>
    <col min="15372" max="15372" width="8.28515625" style="9" customWidth="1"/>
    <col min="15373" max="15373" width="8.7109375" style="9" bestFit="1" customWidth="1"/>
    <col min="15374" max="15374" width="11.140625" style="9" customWidth="1"/>
    <col min="15375" max="15375" width="8" style="9" bestFit="1" customWidth="1"/>
    <col min="15376" max="15376" width="7.5703125" style="9" bestFit="1" customWidth="1"/>
    <col min="15377" max="15377" width="9.7109375" style="9" customWidth="1"/>
    <col min="15378" max="15378" width="9.85546875" style="9" bestFit="1" customWidth="1"/>
    <col min="15379" max="15379" width="10.5703125" style="9" customWidth="1"/>
    <col min="15380" max="15381" width="8.7109375" style="9" bestFit="1" customWidth="1"/>
    <col min="15382" max="15382" width="9.7109375" style="9" customWidth="1"/>
    <col min="15383" max="15616" width="12.85546875" style="9"/>
    <col min="15617" max="15617" width="7" style="9" customWidth="1"/>
    <col min="15618" max="15618" width="33.7109375" style="9" customWidth="1"/>
    <col min="15619" max="15619" width="12.7109375" style="9" customWidth="1"/>
    <col min="15620" max="15620" width="12.5703125" style="9" customWidth="1"/>
    <col min="15621" max="15621" width="11" style="9" customWidth="1"/>
    <col min="15622" max="15622" width="12.28515625" style="9" customWidth="1"/>
    <col min="15623" max="15623" width="14.85546875" style="9" customWidth="1"/>
    <col min="15624" max="15625" width="10.42578125" style="9" customWidth="1"/>
    <col min="15626" max="15626" width="9.7109375" style="9" customWidth="1"/>
    <col min="15627" max="15627" width="9.85546875" style="9" bestFit="1" customWidth="1"/>
    <col min="15628" max="15628" width="8.28515625" style="9" customWidth="1"/>
    <col min="15629" max="15629" width="8.7109375" style="9" bestFit="1" customWidth="1"/>
    <col min="15630" max="15630" width="11.140625" style="9" customWidth="1"/>
    <col min="15631" max="15631" width="8" style="9" bestFit="1" customWidth="1"/>
    <col min="15632" max="15632" width="7.5703125" style="9" bestFit="1" customWidth="1"/>
    <col min="15633" max="15633" width="9.7109375" style="9" customWidth="1"/>
    <col min="15634" max="15634" width="9.85546875" style="9" bestFit="1" customWidth="1"/>
    <col min="15635" max="15635" width="10.5703125" style="9" customWidth="1"/>
    <col min="15636" max="15637" width="8.7109375" style="9" bestFit="1" customWidth="1"/>
    <col min="15638" max="15638" width="9.7109375" style="9" customWidth="1"/>
    <col min="15639" max="15872" width="12.85546875" style="9"/>
    <col min="15873" max="15873" width="7" style="9" customWidth="1"/>
    <col min="15874" max="15874" width="33.7109375" style="9" customWidth="1"/>
    <col min="15875" max="15875" width="12.7109375" style="9" customWidth="1"/>
    <col min="15876" max="15876" width="12.5703125" style="9" customWidth="1"/>
    <col min="15877" max="15877" width="11" style="9" customWidth="1"/>
    <col min="15878" max="15878" width="12.28515625" style="9" customWidth="1"/>
    <col min="15879" max="15879" width="14.85546875" style="9" customWidth="1"/>
    <col min="15880" max="15881" width="10.42578125" style="9" customWidth="1"/>
    <col min="15882" max="15882" width="9.7109375" style="9" customWidth="1"/>
    <col min="15883" max="15883" width="9.85546875" style="9" bestFit="1" customWidth="1"/>
    <col min="15884" max="15884" width="8.28515625" style="9" customWidth="1"/>
    <col min="15885" max="15885" width="8.7109375" style="9" bestFit="1" customWidth="1"/>
    <col min="15886" max="15886" width="11.140625" style="9" customWidth="1"/>
    <col min="15887" max="15887" width="8" style="9" bestFit="1" customWidth="1"/>
    <col min="15888" max="15888" width="7.5703125" style="9" bestFit="1" customWidth="1"/>
    <col min="15889" max="15889" width="9.7109375" style="9" customWidth="1"/>
    <col min="15890" max="15890" width="9.85546875" style="9" bestFit="1" customWidth="1"/>
    <col min="15891" max="15891" width="10.5703125" style="9" customWidth="1"/>
    <col min="15892" max="15893" width="8.7109375" style="9" bestFit="1" customWidth="1"/>
    <col min="15894" max="15894" width="9.7109375" style="9" customWidth="1"/>
    <col min="15895" max="16128" width="12.85546875" style="9"/>
    <col min="16129" max="16129" width="7" style="9" customWidth="1"/>
    <col min="16130" max="16130" width="33.7109375" style="9" customWidth="1"/>
    <col min="16131" max="16131" width="12.7109375" style="9" customWidth="1"/>
    <col min="16132" max="16132" width="12.5703125" style="9" customWidth="1"/>
    <col min="16133" max="16133" width="11" style="9" customWidth="1"/>
    <col min="16134" max="16134" width="12.28515625" style="9" customWidth="1"/>
    <col min="16135" max="16135" width="14.85546875" style="9" customWidth="1"/>
    <col min="16136" max="16137" width="10.42578125" style="9" customWidth="1"/>
    <col min="16138" max="16138" width="9.7109375" style="9" customWidth="1"/>
    <col min="16139" max="16139" width="9.85546875" style="9" bestFit="1" customWidth="1"/>
    <col min="16140" max="16140" width="8.28515625" style="9" customWidth="1"/>
    <col min="16141" max="16141" width="8.7109375" style="9" bestFit="1" customWidth="1"/>
    <col min="16142" max="16142" width="11.140625" style="9" customWidth="1"/>
    <col min="16143" max="16143" width="8" style="9" bestFit="1" customWidth="1"/>
    <col min="16144" max="16144" width="7.5703125" style="9" bestFit="1" customWidth="1"/>
    <col min="16145" max="16145" width="9.7109375" style="9" customWidth="1"/>
    <col min="16146" max="16146" width="9.85546875" style="9" bestFit="1" customWidth="1"/>
    <col min="16147" max="16147" width="10.5703125" style="9" customWidth="1"/>
    <col min="16148" max="16149" width="8.7109375" style="9" bestFit="1" customWidth="1"/>
    <col min="16150" max="16150" width="9.7109375" style="9" customWidth="1"/>
    <col min="16151" max="16384" width="12.85546875" style="9"/>
  </cols>
  <sheetData>
    <row r="1" spans="1:23" ht="21" customHeight="1">
      <c r="A1" s="535" t="s">
        <v>1982</v>
      </c>
      <c r="B1" s="535"/>
      <c r="C1" s="535"/>
      <c r="D1" s="535"/>
      <c r="E1" s="535"/>
      <c r="F1" s="535"/>
      <c r="G1" s="535"/>
      <c r="H1" s="535"/>
      <c r="I1" s="535"/>
      <c r="J1" s="535"/>
      <c r="K1" s="535"/>
      <c r="L1" s="535"/>
      <c r="M1" s="535"/>
      <c r="N1" s="535"/>
      <c r="O1" s="535"/>
      <c r="P1" s="535"/>
      <c r="Q1" s="535"/>
      <c r="R1" s="535"/>
      <c r="S1" s="535"/>
      <c r="T1" s="535"/>
      <c r="U1" s="535"/>
      <c r="V1" s="535"/>
    </row>
    <row r="2" spans="1:23" ht="21" customHeight="1">
      <c r="A2" s="395" t="s">
        <v>1983</v>
      </c>
      <c r="B2" s="396"/>
      <c r="C2" s="11"/>
      <c r="D2" s="11"/>
      <c r="E2" s="11"/>
      <c r="F2" s="11"/>
      <c r="G2" s="11"/>
      <c r="H2" s="11"/>
      <c r="I2" s="11"/>
      <c r="J2" s="11"/>
      <c r="K2" s="11"/>
      <c r="L2" s="11"/>
      <c r="M2" s="11"/>
      <c r="N2" s="11"/>
      <c r="O2" s="11"/>
      <c r="P2" s="11"/>
      <c r="Q2" s="11"/>
      <c r="R2" s="11"/>
      <c r="S2" s="11"/>
      <c r="T2" s="11"/>
      <c r="U2" s="11"/>
      <c r="V2" s="11"/>
    </row>
    <row r="3" spans="1:23" ht="21" customHeight="1">
      <c r="A3" s="581" t="s">
        <v>2000</v>
      </c>
      <c r="B3" s="530"/>
      <c r="C3" s="530"/>
      <c r="D3" s="530"/>
      <c r="E3" s="530"/>
      <c r="F3" s="530"/>
      <c r="G3" s="530"/>
      <c r="H3" s="530"/>
      <c r="I3" s="530"/>
      <c r="J3" s="530"/>
      <c r="K3" s="530"/>
      <c r="L3" s="530"/>
      <c r="M3" s="530"/>
      <c r="N3" s="530"/>
      <c r="O3" s="530"/>
      <c r="P3" s="530"/>
      <c r="Q3" s="530"/>
      <c r="R3" s="530"/>
      <c r="S3" s="530"/>
      <c r="T3" s="530"/>
      <c r="U3" s="530"/>
      <c r="V3" s="530"/>
    </row>
    <row r="4" spans="1:23" ht="21" customHeight="1">
      <c r="A4" s="532" t="s">
        <v>383</v>
      </c>
      <c r="B4" s="532"/>
      <c r="C4" s="532"/>
      <c r="D4" s="532"/>
      <c r="E4" s="532"/>
      <c r="F4" s="532"/>
      <c r="G4" s="532"/>
      <c r="H4" s="532"/>
      <c r="I4" s="532"/>
      <c r="J4" s="532"/>
      <c r="K4" s="532"/>
      <c r="L4" s="532"/>
      <c r="M4" s="532"/>
      <c r="N4" s="532"/>
      <c r="O4" s="532"/>
      <c r="P4" s="532"/>
      <c r="Q4" s="532"/>
      <c r="R4" s="532"/>
      <c r="S4" s="532"/>
      <c r="T4" s="532"/>
      <c r="U4" s="532"/>
      <c r="V4" s="532"/>
    </row>
    <row r="5" spans="1:23" ht="18" customHeight="1">
      <c r="A5" s="541" t="s">
        <v>1984</v>
      </c>
      <c r="B5" s="541"/>
      <c r="C5" s="541"/>
      <c r="D5" s="541"/>
      <c r="E5" s="541"/>
      <c r="F5" s="541"/>
      <c r="G5" s="541"/>
      <c r="H5" s="541"/>
      <c r="I5" s="541"/>
      <c r="J5" s="541"/>
      <c r="K5" s="541"/>
      <c r="L5" s="541"/>
      <c r="M5" s="541"/>
      <c r="N5" s="541"/>
      <c r="O5" s="541"/>
      <c r="P5" s="541"/>
      <c r="Q5" s="541"/>
      <c r="R5" s="541"/>
      <c r="S5" s="541"/>
      <c r="T5" s="541"/>
      <c r="U5" s="541"/>
      <c r="V5" s="541"/>
    </row>
    <row r="6" spans="1:23" ht="19.5" customHeight="1">
      <c r="A6" s="13"/>
      <c r="B6" s="130"/>
      <c r="C6" s="397"/>
      <c r="D6" s="14"/>
      <c r="E6" s="14"/>
      <c r="F6" s="14"/>
      <c r="G6" s="14"/>
      <c r="H6" s="14"/>
      <c r="I6" s="14"/>
      <c r="J6" s="14"/>
      <c r="K6" s="14"/>
      <c r="L6" s="14"/>
      <c r="M6" s="580" t="s">
        <v>196</v>
      </c>
      <c r="N6" s="580"/>
      <c r="O6" s="580"/>
      <c r="P6" s="580"/>
      <c r="Q6" s="580"/>
      <c r="R6" s="580" t="s">
        <v>196</v>
      </c>
      <c r="S6" s="580"/>
      <c r="T6" s="580"/>
      <c r="U6" s="580"/>
      <c r="V6" s="580"/>
    </row>
    <row r="7" spans="1:23" ht="19.5" customHeight="1">
      <c r="A7" s="577" t="s">
        <v>87</v>
      </c>
      <c r="B7" s="577" t="s">
        <v>207</v>
      </c>
      <c r="C7" s="577" t="s">
        <v>229</v>
      </c>
      <c r="D7" s="578" t="s">
        <v>134</v>
      </c>
      <c r="E7" s="578"/>
      <c r="F7" s="578"/>
      <c r="G7" s="578"/>
      <c r="H7" s="579" t="s">
        <v>1985</v>
      </c>
      <c r="I7" s="579"/>
      <c r="J7" s="579"/>
      <c r="K7" s="579"/>
      <c r="L7" s="579"/>
      <c r="M7" s="579" t="s">
        <v>1986</v>
      </c>
      <c r="N7" s="579"/>
      <c r="O7" s="579"/>
      <c r="P7" s="579"/>
      <c r="Q7" s="579"/>
      <c r="R7" s="579" t="s">
        <v>1987</v>
      </c>
      <c r="S7" s="579"/>
      <c r="T7" s="579"/>
      <c r="U7" s="579"/>
      <c r="V7" s="579"/>
    </row>
    <row r="8" spans="1:23" ht="63.75" customHeight="1">
      <c r="A8" s="577"/>
      <c r="B8" s="577"/>
      <c r="C8" s="577"/>
      <c r="D8" s="579" t="s">
        <v>151</v>
      </c>
      <c r="E8" s="579"/>
      <c r="F8" s="579" t="s">
        <v>1988</v>
      </c>
      <c r="G8" s="579"/>
      <c r="H8" s="579"/>
      <c r="I8" s="579"/>
      <c r="J8" s="579"/>
      <c r="K8" s="579"/>
      <c r="L8" s="579"/>
      <c r="M8" s="579"/>
      <c r="N8" s="579"/>
      <c r="O8" s="579"/>
      <c r="P8" s="579"/>
      <c r="Q8" s="579"/>
      <c r="R8" s="579"/>
      <c r="S8" s="579"/>
      <c r="T8" s="579"/>
      <c r="U8" s="579"/>
      <c r="V8" s="579"/>
    </row>
    <row r="9" spans="1:23" ht="22.15" customHeight="1">
      <c r="A9" s="577"/>
      <c r="B9" s="577"/>
      <c r="C9" s="577"/>
      <c r="D9" s="579" t="s">
        <v>487</v>
      </c>
      <c r="E9" s="579" t="s">
        <v>488</v>
      </c>
      <c r="F9" s="579" t="s">
        <v>487</v>
      </c>
      <c r="G9" s="579" t="s">
        <v>488</v>
      </c>
      <c r="H9" s="579" t="s">
        <v>229</v>
      </c>
      <c r="I9" s="579" t="s">
        <v>151</v>
      </c>
      <c r="J9" s="579"/>
      <c r="K9" s="579"/>
      <c r="L9" s="579"/>
      <c r="M9" s="579" t="s">
        <v>229</v>
      </c>
      <c r="N9" s="579" t="s">
        <v>151</v>
      </c>
      <c r="O9" s="579"/>
      <c r="P9" s="579"/>
      <c r="Q9" s="579"/>
      <c r="R9" s="579" t="s">
        <v>229</v>
      </c>
      <c r="S9" s="579" t="s">
        <v>151</v>
      </c>
      <c r="T9" s="579"/>
      <c r="U9" s="579"/>
      <c r="V9" s="579"/>
    </row>
    <row r="10" spans="1:23" ht="22.15" customHeight="1">
      <c r="A10" s="577"/>
      <c r="B10" s="577"/>
      <c r="C10" s="577"/>
      <c r="D10" s="579"/>
      <c r="E10" s="579"/>
      <c r="F10" s="579"/>
      <c r="G10" s="579"/>
      <c r="H10" s="579"/>
      <c r="I10" s="579" t="s">
        <v>487</v>
      </c>
      <c r="J10" s="579" t="s">
        <v>488</v>
      </c>
      <c r="K10" s="579"/>
      <c r="L10" s="579"/>
      <c r="M10" s="579"/>
      <c r="N10" s="579" t="s">
        <v>487</v>
      </c>
      <c r="O10" s="579" t="s">
        <v>488</v>
      </c>
      <c r="P10" s="579"/>
      <c r="Q10" s="579"/>
      <c r="R10" s="579"/>
      <c r="S10" s="579" t="s">
        <v>487</v>
      </c>
      <c r="T10" s="579" t="s">
        <v>488</v>
      </c>
      <c r="U10" s="579"/>
      <c r="V10" s="579"/>
    </row>
    <row r="11" spans="1:23" ht="50.45" customHeight="1">
      <c r="A11" s="577"/>
      <c r="B11" s="577"/>
      <c r="C11" s="577"/>
      <c r="D11" s="579"/>
      <c r="E11" s="579"/>
      <c r="F11" s="579"/>
      <c r="G11" s="579"/>
      <c r="H11" s="579"/>
      <c r="I11" s="579"/>
      <c r="J11" s="398" t="s">
        <v>229</v>
      </c>
      <c r="K11" s="398" t="s">
        <v>1989</v>
      </c>
      <c r="L11" s="398" t="s">
        <v>1990</v>
      </c>
      <c r="M11" s="579"/>
      <c r="N11" s="579"/>
      <c r="O11" s="398" t="s">
        <v>229</v>
      </c>
      <c r="P11" s="398" t="s">
        <v>1989</v>
      </c>
      <c r="Q11" s="398" t="s">
        <v>1990</v>
      </c>
      <c r="R11" s="579"/>
      <c r="S11" s="579"/>
      <c r="T11" s="398" t="s">
        <v>229</v>
      </c>
      <c r="U11" s="398" t="s">
        <v>1989</v>
      </c>
      <c r="V11" s="398" t="s">
        <v>1990</v>
      </c>
    </row>
    <row r="12" spans="1:23" s="403" customFormat="1" ht="18.75">
      <c r="A12" s="399"/>
      <c r="B12" s="400" t="s">
        <v>161</v>
      </c>
      <c r="C12" s="401"/>
      <c r="D12" s="401"/>
      <c r="E12" s="401"/>
      <c r="F12" s="401"/>
      <c r="G12" s="401"/>
      <c r="H12" s="401"/>
      <c r="I12" s="401"/>
      <c r="J12" s="401"/>
      <c r="K12" s="401"/>
      <c r="L12" s="401"/>
      <c r="M12" s="401"/>
      <c r="N12" s="401"/>
      <c r="O12" s="401"/>
      <c r="P12" s="401"/>
      <c r="Q12" s="401"/>
      <c r="R12" s="401"/>
      <c r="S12" s="401"/>
      <c r="T12" s="401"/>
      <c r="U12" s="401"/>
      <c r="V12" s="401"/>
      <c r="W12" s="402"/>
    </row>
    <row r="13" spans="1:23" ht="18.75">
      <c r="A13" s="241"/>
      <c r="B13" s="404"/>
      <c r="C13" s="14"/>
      <c r="D13" s="14"/>
      <c r="E13" s="14"/>
      <c r="F13" s="14"/>
      <c r="G13" s="14"/>
      <c r="H13" s="14"/>
      <c r="I13" s="14"/>
      <c r="J13" s="14"/>
      <c r="K13" s="14"/>
      <c r="L13" s="14"/>
      <c r="M13" s="14"/>
      <c r="N13" s="14"/>
      <c r="O13" s="14"/>
      <c r="P13" s="14"/>
      <c r="Q13" s="14"/>
      <c r="R13" s="14"/>
      <c r="S13" s="14"/>
      <c r="T13" s="14"/>
      <c r="U13" s="14"/>
      <c r="V13" s="14"/>
    </row>
    <row r="14" spans="1:23" ht="18.75">
      <c r="A14" s="14"/>
      <c r="B14" s="405"/>
      <c r="C14" s="14"/>
      <c r="D14" s="397"/>
      <c r="E14" s="14"/>
      <c r="F14" s="14"/>
      <c r="G14" s="14"/>
      <c r="H14" s="14"/>
      <c r="I14" s="14"/>
      <c r="J14" s="14"/>
      <c r="K14" s="14"/>
      <c r="L14" s="14"/>
      <c r="M14" s="14"/>
      <c r="N14" s="14"/>
      <c r="O14" s="14"/>
      <c r="P14" s="14"/>
      <c r="Q14" s="14"/>
      <c r="R14" s="14"/>
      <c r="S14" s="14"/>
      <c r="T14" s="14"/>
      <c r="U14" s="14"/>
      <c r="V14" s="14"/>
    </row>
    <row r="15" spans="1:23" ht="18.75">
      <c r="A15" s="14"/>
      <c r="B15" s="405"/>
      <c r="C15" s="14"/>
      <c r="D15" s="14"/>
      <c r="E15" s="14"/>
      <c r="F15" s="14"/>
      <c r="G15" s="14"/>
      <c r="H15" s="14"/>
      <c r="I15" s="14"/>
      <c r="J15" s="14"/>
      <c r="K15" s="14"/>
      <c r="L15" s="14"/>
      <c r="M15" s="14"/>
      <c r="N15" s="14"/>
      <c r="O15" s="14"/>
      <c r="P15" s="14"/>
      <c r="Q15" s="14"/>
      <c r="R15" s="14"/>
      <c r="S15" s="14"/>
      <c r="T15" s="14"/>
      <c r="U15" s="14"/>
      <c r="V15" s="14"/>
    </row>
    <row r="16" spans="1:23" ht="18.75">
      <c r="A16" s="14"/>
      <c r="B16" s="405"/>
      <c r="C16" s="14"/>
      <c r="D16" s="14"/>
      <c r="E16" s="14"/>
      <c r="F16" s="14"/>
      <c r="G16" s="14"/>
      <c r="H16" s="14"/>
      <c r="I16" s="14"/>
      <c r="J16" s="14"/>
      <c r="K16" s="14"/>
      <c r="L16" s="14"/>
      <c r="M16" s="14"/>
      <c r="N16" s="14"/>
      <c r="O16" s="14"/>
      <c r="P16" s="14"/>
      <c r="Q16" s="14"/>
      <c r="R16" s="14"/>
      <c r="S16" s="14"/>
      <c r="T16" s="14"/>
      <c r="U16" s="14"/>
      <c r="V16" s="14"/>
    </row>
    <row r="17" spans="1:22" ht="18.75">
      <c r="A17" s="14"/>
      <c r="B17" s="405"/>
      <c r="C17" s="14"/>
      <c r="D17" s="14"/>
      <c r="E17" s="14"/>
      <c r="F17" s="14"/>
      <c r="G17" s="14"/>
      <c r="H17" s="14"/>
      <c r="I17" s="14"/>
      <c r="J17" s="14"/>
      <c r="K17" s="14"/>
      <c r="L17" s="14"/>
      <c r="M17" s="14"/>
      <c r="N17" s="14"/>
      <c r="O17" s="14"/>
      <c r="P17" s="14"/>
      <c r="Q17" s="14"/>
      <c r="R17" s="14"/>
      <c r="S17" s="14"/>
      <c r="T17" s="14"/>
      <c r="U17" s="14"/>
      <c r="V17" s="14"/>
    </row>
    <row r="18" spans="1:22" ht="18.75">
      <c r="A18" s="14"/>
      <c r="B18" s="405"/>
      <c r="C18" s="14"/>
      <c r="D18" s="14"/>
      <c r="E18" s="14"/>
      <c r="F18" s="14"/>
      <c r="G18" s="14"/>
      <c r="H18" s="14"/>
      <c r="I18" s="14"/>
      <c r="J18" s="14"/>
      <c r="K18" s="14"/>
      <c r="L18" s="14"/>
      <c r="M18" s="14"/>
      <c r="N18" s="14"/>
      <c r="O18" s="14"/>
      <c r="P18" s="14"/>
      <c r="Q18" s="14"/>
      <c r="R18" s="14"/>
      <c r="S18" s="14"/>
      <c r="T18" s="14"/>
      <c r="U18" s="14"/>
      <c r="V18" s="14"/>
    </row>
    <row r="19" spans="1:22" ht="18.75">
      <c r="A19" s="14"/>
      <c r="B19" s="405"/>
      <c r="C19" s="14"/>
      <c r="D19" s="14"/>
      <c r="E19" s="14"/>
      <c r="F19" s="14"/>
      <c r="G19" s="14"/>
      <c r="H19" s="14"/>
      <c r="I19" s="14"/>
      <c r="J19" s="14"/>
      <c r="K19" s="14"/>
      <c r="L19" s="14"/>
      <c r="M19" s="14"/>
      <c r="N19" s="14"/>
      <c r="O19" s="14"/>
      <c r="P19" s="14"/>
      <c r="Q19" s="14"/>
      <c r="R19" s="14"/>
      <c r="S19" s="14"/>
      <c r="T19" s="14"/>
      <c r="U19" s="14"/>
      <c r="V19" s="14"/>
    </row>
    <row r="20" spans="1:22" ht="18.75">
      <c r="A20" s="14"/>
      <c r="B20" s="405"/>
      <c r="C20" s="14"/>
      <c r="D20" s="14"/>
      <c r="E20" s="14"/>
      <c r="F20" s="14"/>
      <c r="G20" s="14"/>
      <c r="H20" s="14"/>
      <c r="I20" s="14"/>
      <c r="J20" s="14"/>
      <c r="K20" s="14"/>
      <c r="L20" s="14"/>
      <c r="M20" s="14"/>
      <c r="N20" s="14"/>
      <c r="O20" s="14"/>
      <c r="P20" s="14"/>
      <c r="Q20" s="14"/>
      <c r="R20" s="14"/>
      <c r="S20" s="14"/>
      <c r="T20" s="14"/>
      <c r="U20" s="14"/>
      <c r="V20" s="14"/>
    </row>
    <row r="21" spans="1:22" ht="18.75">
      <c r="A21" s="14"/>
      <c r="B21" s="405"/>
      <c r="C21" s="14"/>
      <c r="D21" s="14"/>
      <c r="E21" s="14"/>
      <c r="F21" s="14"/>
      <c r="G21" s="14"/>
      <c r="H21" s="14"/>
      <c r="I21" s="14"/>
      <c r="J21" s="14"/>
      <c r="K21" s="14"/>
      <c r="L21" s="14"/>
      <c r="M21" s="14"/>
      <c r="N21" s="14"/>
      <c r="O21" s="14"/>
      <c r="P21" s="14"/>
      <c r="Q21" s="14"/>
      <c r="R21" s="14"/>
      <c r="S21" s="14"/>
      <c r="T21" s="14"/>
      <c r="U21" s="14"/>
      <c r="V21" s="14"/>
    </row>
    <row r="22" spans="1:22" ht="22.5" customHeight="1">
      <c r="A22" s="14"/>
      <c r="B22" s="405"/>
      <c r="C22" s="14"/>
      <c r="D22" s="14"/>
      <c r="E22" s="14"/>
      <c r="F22" s="14"/>
      <c r="G22" s="14"/>
      <c r="H22" s="14"/>
      <c r="I22" s="14"/>
      <c r="J22" s="14"/>
      <c r="K22" s="14"/>
      <c r="L22" s="14"/>
      <c r="M22" s="14"/>
      <c r="N22" s="14"/>
      <c r="O22" s="14"/>
      <c r="P22" s="14"/>
      <c r="Q22" s="14"/>
      <c r="R22" s="14"/>
      <c r="S22" s="14"/>
      <c r="T22" s="14"/>
      <c r="U22" s="14"/>
      <c r="V22" s="14"/>
    </row>
    <row r="23" spans="1:22" ht="18.75">
      <c r="A23" s="14"/>
      <c r="B23" s="405"/>
      <c r="C23" s="14"/>
      <c r="D23" s="14"/>
      <c r="E23" s="14"/>
      <c r="F23" s="14"/>
      <c r="G23" s="14"/>
      <c r="H23" s="14"/>
      <c r="I23" s="14"/>
      <c r="J23" s="14"/>
      <c r="K23" s="14"/>
      <c r="L23" s="14"/>
      <c r="M23" s="14"/>
      <c r="N23" s="14"/>
      <c r="O23" s="14"/>
      <c r="P23" s="14"/>
      <c r="Q23" s="14"/>
      <c r="R23" s="14"/>
      <c r="S23" s="14"/>
      <c r="T23" s="14"/>
      <c r="U23" s="14"/>
      <c r="V23" s="14"/>
    </row>
    <row r="24" spans="1:22" ht="18.75">
      <c r="A24" s="14"/>
      <c r="B24" s="405"/>
      <c r="C24" s="14"/>
      <c r="D24" s="14"/>
      <c r="E24" s="14"/>
      <c r="F24" s="14"/>
      <c r="G24" s="14"/>
      <c r="H24" s="14"/>
      <c r="I24" s="14"/>
      <c r="J24" s="14"/>
      <c r="K24" s="14"/>
      <c r="L24" s="14"/>
      <c r="M24" s="14"/>
      <c r="N24" s="14"/>
      <c r="O24" s="14"/>
      <c r="P24" s="14"/>
      <c r="Q24" s="14"/>
      <c r="R24" s="14"/>
      <c r="S24" s="14"/>
      <c r="T24" s="14"/>
      <c r="U24" s="14"/>
      <c r="V24" s="14"/>
    </row>
    <row r="25" spans="1:22" ht="18.75">
      <c r="A25" s="14"/>
      <c r="B25" s="405"/>
      <c r="C25" s="14"/>
      <c r="D25" s="14"/>
      <c r="E25" s="14"/>
      <c r="F25" s="14"/>
      <c r="G25" s="14"/>
      <c r="H25" s="14"/>
      <c r="I25" s="14"/>
      <c r="J25" s="14"/>
      <c r="K25" s="14"/>
      <c r="L25" s="14"/>
      <c r="M25" s="14"/>
      <c r="N25" s="14"/>
      <c r="O25" s="14"/>
      <c r="P25" s="14"/>
      <c r="Q25" s="14"/>
      <c r="R25" s="14"/>
      <c r="S25" s="14"/>
      <c r="T25" s="14"/>
      <c r="U25" s="14"/>
      <c r="V25" s="14"/>
    </row>
    <row r="26" spans="1:22" ht="18.75">
      <c r="A26" s="14"/>
      <c r="B26" s="405"/>
      <c r="C26" s="14"/>
      <c r="D26" s="14"/>
      <c r="E26" s="14"/>
      <c r="F26" s="14"/>
      <c r="G26" s="14"/>
      <c r="H26" s="14"/>
      <c r="I26" s="14"/>
      <c r="J26" s="14"/>
      <c r="K26" s="14"/>
      <c r="L26" s="14"/>
      <c r="M26" s="14"/>
      <c r="N26" s="14"/>
      <c r="O26" s="14"/>
      <c r="P26" s="14"/>
      <c r="Q26" s="14"/>
      <c r="R26" s="14"/>
      <c r="S26" s="14"/>
      <c r="T26" s="14"/>
      <c r="U26" s="14"/>
      <c r="V26" s="14"/>
    </row>
  </sheetData>
  <mergeCells count="31">
    <mergeCell ref="M7:Q8"/>
    <mergeCell ref="R7:V8"/>
    <mergeCell ref="D8:E8"/>
    <mergeCell ref="F8:G8"/>
    <mergeCell ref="D9:D11"/>
    <mergeCell ref="M9:M11"/>
    <mergeCell ref="N9:Q9"/>
    <mergeCell ref="R9:R11"/>
    <mergeCell ref="S9:V9"/>
    <mergeCell ref="I10:I11"/>
    <mergeCell ref="J10:L10"/>
    <mergeCell ref="N10:N11"/>
    <mergeCell ref="O10:Q10"/>
    <mergeCell ref="S10:S11"/>
    <mergeCell ref="T10:V10"/>
    <mergeCell ref="A1:V1"/>
    <mergeCell ref="A4:V4"/>
    <mergeCell ref="A5:V5"/>
    <mergeCell ref="M6:Q6"/>
    <mergeCell ref="R6:V6"/>
    <mergeCell ref="A3:V3"/>
    <mergeCell ref="A7:A11"/>
    <mergeCell ref="B7:B11"/>
    <mergeCell ref="C7:C11"/>
    <mergeCell ref="D7:G7"/>
    <mergeCell ref="H7:L8"/>
    <mergeCell ref="E9:E11"/>
    <mergeCell ref="F9:F11"/>
    <mergeCell ref="G9:G11"/>
    <mergeCell ref="H9:H11"/>
    <mergeCell ref="I9:L9"/>
  </mergeCells>
  <printOptions horizontalCentered="1"/>
  <pageMargins left="0.59055118110236227" right="0.32" top="0.78740157480314965" bottom="0.51181102362204722" header="0.31496062992125984" footer="0.31496062992125984"/>
  <pageSetup paperSize="9" scale="5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03CE7-2FB0-4456-BFCF-FF77214A5957}">
  <sheetPr>
    <tabColor rgb="FF92D050"/>
    <pageSetUpPr fitToPage="1"/>
  </sheetPr>
  <dimension ref="A1:AE745"/>
  <sheetViews>
    <sheetView zoomScaleNormal="100" workbookViewId="0">
      <pane xSplit="5" ySplit="10" topLeftCell="F11" activePane="bottomRight" state="frozen"/>
      <selection pane="topRight" activeCell="F1" sqref="F1"/>
      <selection pane="bottomLeft" activeCell="A11" sqref="A11"/>
      <selection pane="bottomRight" activeCell="R12" sqref="R12"/>
    </sheetView>
  </sheetViews>
  <sheetFormatPr defaultColWidth="12.85546875" defaultRowHeight="15.75"/>
  <cols>
    <col min="1" max="1" width="7.140625" style="385" customWidth="1"/>
    <col min="2" max="2" width="36.5703125" style="9" customWidth="1"/>
    <col min="3" max="3" width="9" style="274" hidden="1" customWidth="1"/>
    <col min="4" max="4" width="14.7109375" style="9" hidden="1" customWidth="1"/>
    <col min="5" max="5" width="27.42578125" style="9" hidden="1" customWidth="1"/>
    <col min="6" max="6" width="16.42578125" style="9" customWidth="1"/>
    <col min="7" max="7" width="12.7109375" style="9" customWidth="1"/>
    <col min="8" max="8" width="10.5703125" style="9" customWidth="1"/>
    <col min="9" max="9" width="11.42578125" style="9" customWidth="1"/>
    <col min="10" max="10" width="11" style="9" bestFit="1" customWidth="1"/>
    <col min="11" max="11" width="10.140625" style="9" customWidth="1"/>
    <col min="12" max="12" width="11.28515625" style="9" hidden="1" customWidth="1"/>
    <col min="13" max="13" width="6" style="9" hidden="1" customWidth="1"/>
    <col min="14" max="14" width="10" style="9" hidden="1" customWidth="1"/>
    <col min="15" max="15" width="11.28515625" style="9" hidden="1" customWidth="1"/>
    <col min="16" max="16" width="11" style="9" customWidth="1"/>
    <col min="17" max="17" width="9.140625" style="9" customWidth="1"/>
    <col min="18" max="18" width="10.85546875" style="9" customWidth="1"/>
    <col min="19" max="19" width="11.5703125" style="9" customWidth="1"/>
    <col min="20" max="21" width="10.28515625" style="9" customWidth="1"/>
    <col min="22" max="22" width="9.42578125" style="9" customWidth="1"/>
    <col min="23" max="23" width="10.42578125" style="9" customWidth="1"/>
    <col min="24" max="24" width="10.28515625" style="9" customWidth="1"/>
    <col min="25" max="27" width="0" style="9" hidden="1" customWidth="1"/>
    <col min="28" max="28" width="14.85546875" style="9" bestFit="1" customWidth="1"/>
    <col min="29" max="256" width="12.85546875" style="9"/>
    <col min="257" max="257" width="7.140625" style="9" customWidth="1"/>
    <col min="258" max="258" width="36.5703125" style="9" customWidth="1"/>
    <col min="259" max="261" width="0" style="9" hidden="1" customWidth="1"/>
    <col min="262" max="262" width="16.42578125" style="9" customWidth="1"/>
    <col min="263" max="263" width="12.7109375" style="9" customWidth="1"/>
    <col min="264" max="264" width="10.5703125" style="9" customWidth="1"/>
    <col min="265" max="265" width="11.42578125" style="9" customWidth="1"/>
    <col min="266" max="266" width="11" style="9" bestFit="1" customWidth="1"/>
    <col min="267" max="267" width="10.140625" style="9" customWidth="1"/>
    <col min="268" max="271" width="0" style="9" hidden="1" customWidth="1"/>
    <col min="272" max="272" width="11" style="9" customWidth="1"/>
    <col min="273" max="273" width="9.140625" style="9" customWidth="1"/>
    <col min="274" max="274" width="10.85546875" style="9" customWidth="1"/>
    <col min="275" max="275" width="11.5703125" style="9" customWidth="1"/>
    <col min="276" max="277" width="10.28515625" style="9" customWidth="1"/>
    <col min="278" max="278" width="9.42578125" style="9" customWidth="1"/>
    <col min="279" max="279" width="10.42578125" style="9" customWidth="1"/>
    <col min="280" max="280" width="10.28515625" style="9" customWidth="1"/>
    <col min="281" max="283" width="0" style="9" hidden="1" customWidth="1"/>
    <col min="284" max="284" width="14.85546875" style="9" bestFit="1" customWidth="1"/>
    <col min="285" max="512" width="12.85546875" style="9"/>
    <col min="513" max="513" width="7.140625" style="9" customWidth="1"/>
    <col min="514" max="514" width="36.5703125" style="9" customWidth="1"/>
    <col min="515" max="517" width="0" style="9" hidden="1" customWidth="1"/>
    <col min="518" max="518" width="16.42578125" style="9" customWidth="1"/>
    <col min="519" max="519" width="12.7109375" style="9" customWidth="1"/>
    <col min="520" max="520" width="10.5703125" style="9" customWidth="1"/>
    <col min="521" max="521" width="11.42578125" style="9" customWidth="1"/>
    <col min="522" max="522" width="11" style="9" bestFit="1" customWidth="1"/>
    <col min="523" max="523" width="10.140625" style="9" customWidth="1"/>
    <col min="524" max="527" width="0" style="9" hidden="1" customWidth="1"/>
    <col min="528" max="528" width="11" style="9" customWidth="1"/>
    <col min="529" max="529" width="9.140625" style="9" customWidth="1"/>
    <col min="530" max="530" width="10.85546875" style="9" customWidth="1"/>
    <col min="531" max="531" width="11.5703125" style="9" customWidth="1"/>
    <col min="532" max="533" width="10.28515625" style="9" customWidth="1"/>
    <col min="534" max="534" width="9.42578125" style="9" customWidth="1"/>
    <col min="535" max="535" width="10.42578125" style="9" customWidth="1"/>
    <col min="536" max="536" width="10.28515625" style="9" customWidth="1"/>
    <col min="537" max="539" width="0" style="9" hidden="1" customWidth="1"/>
    <col min="540" max="540" width="14.85546875" style="9" bestFit="1" customWidth="1"/>
    <col min="541" max="768" width="12.85546875" style="9"/>
    <col min="769" max="769" width="7.140625" style="9" customWidth="1"/>
    <col min="770" max="770" width="36.5703125" style="9" customWidth="1"/>
    <col min="771" max="773" width="0" style="9" hidden="1" customWidth="1"/>
    <col min="774" max="774" width="16.42578125" style="9" customWidth="1"/>
    <col min="775" max="775" width="12.7109375" style="9" customWidth="1"/>
    <col min="776" max="776" width="10.5703125" style="9" customWidth="1"/>
    <col min="777" max="777" width="11.42578125" style="9" customWidth="1"/>
    <col min="778" max="778" width="11" style="9" bestFit="1" customWidth="1"/>
    <col min="779" max="779" width="10.140625" style="9" customWidth="1"/>
    <col min="780" max="783" width="0" style="9" hidden="1" customWidth="1"/>
    <col min="784" max="784" width="11" style="9" customWidth="1"/>
    <col min="785" max="785" width="9.140625" style="9" customWidth="1"/>
    <col min="786" max="786" width="10.85546875" style="9" customWidth="1"/>
    <col min="787" max="787" width="11.5703125" style="9" customWidth="1"/>
    <col min="788" max="789" width="10.28515625" style="9" customWidth="1"/>
    <col min="790" max="790" width="9.42578125" style="9" customWidth="1"/>
    <col min="791" max="791" width="10.42578125" style="9" customWidth="1"/>
    <col min="792" max="792" width="10.28515625" style="9" customWidth="1"/>
    <col min="793" max="795" width="0" style="9" hidden="1" customWidth="1"/>
    <col min="796" max="796" width="14.85546875" style="9" bestFit="1" customWidth="1"/>
    <col min="797" max="1024" width="12.85546875" style="9"/>
    <col min="1025" max="1025" width="7.140625" style="9" customWidth="1"/>
    <col min="1026" max="1026" width="36.5703125" style="9" customWidth="1"/>
    <col min="1027" max="1029" width="0" style="9" hidden="1" customWidth="1"/>
    <col min="1030" max="1030" width="16.42578125" style="9" customWidth="1"/>
    <col min="1031" max="1031" width="12.7109375" style="9" customWidth="1"/>
    <col min="1032" max="1032" width="10.5703125" style="9" customWidth="1"/>
    <col min="1033" max="1033" width="11.42578125" style="9" customWidth="1"/>
    <col min="1034" max="1034" width="11" style="9" bestFit="1" customWidth="1"/>
    <col min="1035" max="1035" width="10.140625" style="9" customWidth="1"/>
    <col min="1036" max="1039" width="0" style="9" hidden="1" customWidth="1"/>
    <col min="1040" max="1040" width="11" style="9" customWidth="1"/>
    <col min="1041" max="1041" width="9.140625" style="9" customWidth="1"/>
    <col min="1042" max="1042" width="10.85546875" style="9" customWidth="1"/>
    <col min="1043" max="1043" width="11.5703125" style="9" customWidth="1"/>
    <col min="1044" max="1045" width="10.28515625" style="9" customWidth="1"/>
    <col min="1046" max="1046" width="9.42578125" style="9" customWidth="1"/>
    <col min="1047" max="1047" width="10.42578125" style="9" customWidth="1"/>
    <col min="1048" max="1048" width="10.28515625" style="9" customWidth="1"/>
    <col min="1049" max="1051" width="0" style="9" hidden="1" customWidth="1"/>
    <col min="1052" max="1052" width="14.85546875" style="9" bestFit="1" customWidth="1"/>
    <col min="1053" max="1280" width="12.85546875" style="9"/>
    <col min="1281" max="1281" width="7.140625" style="9" customWidth="1"/>
    <col min="1282" max="1282" width="36.5703125" style="9" customWidth="1"/>
    <col min="1283" max="1285" width="0" style="9" hidden="1" customWidth="1"/>
    <col min="1286" max="1286" width="16.42578125" style="9" customWidth="1"/>
    <col min="1287" max="1287" width="12.7109375" style="9" customWidth="1"/>
    <col min="1288" max="1288" width="10.5703125" style="9" customWidth="1"/>
    <col min="1289" max="1289" width="11.42578125" style="9" customWidth="1"/>
    <col min="1290" max="1290" width="11" style="9" bestFit="1" customWidth="1"/>
    <col min="1291" max="1291" width="10.140625" style="9" customWidth="1"/>
    <col min="1292" max="1295" width="0" style="9" hidden="1" customWidth="1"/>
    <col min="1296" max="1296" width="11" style="9" customWidth="1"/>
    <col min="1297" max="1297" width="9.140625" style="9" customWidth="1"/>
    <col min="1298" max="1298" width="10.85546875" style="9" customWidth="1"/>
    <col min="1299" max="1299" width="11.5703125" style="9" customWidth="1"/>
    <col min="1300" max="1301" width="10.28515625" style="9" customWidth="1"/>
    <col min="1302" max="1302" width="9.42578125" style="9" customWidth="1"/>
    <col min="1303" max="1303" width="10.42578125" style="9" customWidth="1"/>
    <col min="1304" max="1304" width="10.28515625" style="9" customWidth="1"/>
    <col min="1305" max="1307" width="0" style="9" hidden="1" customWidth="1"/>
    <col min="1308" max="1308" width="14.85546875" style="9" bestFit="1" customWidth="1"/>
    <col min="1309" max="1536" width="12.85546875" style="9"/>
    <col min="1537" max="1537" width="7.140625" style="9" customWidth="1"/>
    <col min="1538" max="1538" width="36.5703125" style="9" customWidth="1"/>
    <col min="1539" max="1541" width="0" style="9" hidden="1" customWidth="1"/>
    <col min="1542" max="1542" width="16.42578125" style="9" customWidth="1"/>
    <col min="1543" max="1543" width="12.7109375" style="9" customWidth="1"/>
    <col min="1544" max="1544" width="10.5703125" style="9" customWidth="1"/>
    <col min="1545" max="1545" width="11.42578125" style="9" customWidth="1"/>
    <col min="1546" max="1546" width="11" style="9" bestFit="1" customWidth="1"/>
    <col min="1547" max="1547" width="10.140625" style="9" customWidth="1"/>
    <col min="1548" max="1551" width="0" style="9" hidden="1" customWidth="1"/>
    <col min="1552" max="1552" width="11" style="9" customWidth="1"/>
    <col min="1553" max="1553" width="9.140625" style="9" customWidth="1"/>
    <col min="1554" max="1554" width="10.85546875" style="9" customWidth="1"/>
    <col min="1555" max="1555" width="11.5703125" style="9" customWidth="1"/>
    <col min="1556" max="1557" width="10.28515625" style="9" customWidth="1"/>
    <col min="1558" max="1558" width="9.42578125" style="9" customWidth="1"/>
    <col min="1559" max="1559" width="10.42578125" style="9" customWidth="1"/>
    <col min="1560" max="1560" width="10.28515625" style="9" customWidth="1"/>
    <col min="1561" max="1563" width="0" style="9" hidden="1" customWidth="1"/>
    <col min="1564" max="1564" width="14.85546875" style="9" bestFit="1" customWidth="1"/>
    <col min="1565" max="1792" width="12.85546875" style="9"/>
    <col min="1793" max="1793" width="7.140625" style="9" customWidth="1"/>
    <col min="1794" max="1794" width="36.5703125" style="9" customWidth="1"/>
    <col min="1795" max="1797" width="0" style="9" hidden="1" customWidth="1"/>
    <col min="1798" max="1798" width="16.42578125" style="9" customWidth="1"/>
    <col min="1799" max="1799" width="12.7109375" style="9" customWidth="1"/>
    <col min="1800" max="1800" width="10.5703125" style="9" customWidth="1"/>
    <col min="1801" max="1801" width="11.42578125" style="9" customWidth="1"/>
    <col min="1802" max="1802" width="11" style="9" bestFit="1" customWidth="1"/>
    <col min="1803" max="1803" width="10.140625" style="9" customWidth="1"/>
    <col min="1804" max="1807" width="0" style="9" hidden="1" customWidth="1"/>
    <col min="1808" max="1808" width="11" style="9" customWidth="1"/>
    <col min="1809" max="1809" width="9.140625" style="9" customWidth="1"/>
    <col min="1810" max="1810" width="10.85546875" style="9" customWidth="1"/>
    <col min="1811" max="1811" width="11.5703125" style="9" customWidth="1"/>
    <col min="1812" max="1813" width="10.28515625" style="9" customWidth="1"/>
    <col min="1814" max="1814" width="9.42578125" style="9" customWidth="1"/>
    <col min="1815" max="1815" width="10.42578125" style="9" customWidth="1"/>
    <col min="1816" max="1816" width="10.28515625" style="9" customWidth="1"/>
    <col min="1817" max="1819" width="0" style="9" hidden="1" customWidth="1"/>
    <col min="1820" max="1820" width="14.85546875" style="9" bestFit="1" customWidth="1"/>
    <col min="1821" max="2048" width="12.85546875" style="9"/>
    <col min="2049" max="2049" width="7.140625" style="9" customWidth="1"/>
    <col min="2050" max="2050" width="36.5703125" style="9" customWidth="1"/>
    <col min="2051" max="2053" width="0" style="9" hidden="1" customWidth="1"/>
    <col min="2054" max="2054" width="16.42578125" style="9" customWidth="1"/>
    <col min="2055" max="2055" width="12.7109375" style="9" customWidth="1"/>
    <col min="2056" max="2056" width="10.5703125" style="9" customWidth="1"/>
    <col min="2057" max="2057" width="11.42578125" style="9" customWidth="1"/>
    <col min="2058" max="2058" width="11" style="9" bestFit="1" customWidth="1"/>
    <col min="2059" max="2059" width="10.140625" style="9" customWidth="1"/>
    <col min="2060" max="2063" width="0" style="9" hidden="1" customWidth="1"/>
    <col min="2064" max="2064" width="11" style="9" customWidth="1"/>
    <col min="2065" max="2065" width="9.140625" style="9" customWidth="1"/>
    <col min="2066" max="2066" width="10.85546875" style="9" customWidth="1"/>
    <col min="2067" max="2067" width="11.5703125" style="9" customWidth="1"/>
    <col min="2068" max="2069" width="10.28515625" style="9" customWidth="1"/>
    <col min="2070" max="2070" width="9.42578125" style="9" customWidth="1"/>
    <col min="2071" max="2071" width="10.42578125" style="9" customWidth="1"/>
    <col min="2072" max="2072" width="10.28515625" style="9" customWidth="1"/>
    <col min="2073" max="2075" width="0" style="9" hidden="1" customWidth="1"/>
    <col min="2076" max="2076" width="14.85546875" style="9" bestFit="1" customWidth="1"/>
    <col min="2077" max="2304" width="12.85546875" style="9"/>
    <col min="2305" max="2305" width="7.140625" style="9" customWidth="1"/>
    <col min="2306" max="2306" width="36.5703125" style="9" customWidth="1"/>
    <col min="2307" max="2309" width="0" style="9" hidden="1" customWidth="1"/>
    <col min="2310" max="2310" width="16.42578125" style="9" customWidth="1"/>
    <col min="2311" max="2311" width="12.7109375" style="9" customWidth="1"/>
    <col min="2312" max="2312" width="10.5703125" style="9" customWidth="1"/>
    <col min="2313" max="2313" width="11.42578125" style="9" customWidth="1"/>
    <col min="2314" max="2314" width="11" style="9" bestFit="1" customWidth="1"/>
    <col min="2315" max="2315" width="10.140625" style="9" customWidth="1"/>
    <col min="2316" max="2319" width="0" style="9" hidden="1" customWidth="1"/>
    <col min="2320" max="2320" width="11" style="9" customWidth="1"/>
    <col min="2321" max="2321" width="9.140625" style="9" customWidth="1"/>
    <col min="2322" max="2322" width="10.85546875" style="9" customWidth="1"/>
    <col min="2323" max="2323" width="11.5703125" style="9" customWidth="1"/>
    <col min="2324" max="2325" width="10.28515625" style="9" customWidth="1"/>
    <col min="2326" max="2326" width="9.42578125" style="9" customWidth="1"/>
    <col min="2327" max="2327" width="10.42578125" style="9" customWidth="1"/>
    <col min="2328" max="2328" width="10.28515625" style="9" customWidth="1"/>
    <col min="2329" max="2331" width="0" style="9" hidden="1" customWidth="1"/>
    <col min="2332" max="2332" width="14.85546875" style="9" bestFit="1" customWidth="1"/>
    <col min="2333" max="2560" width="12.85546875" style="9"/>
    <col min="2561" max="2561" width="7.140625" style="9" customWidth="1"/>
    <col min="2562" max="2562" width="36.5703125" style="9" customWidth="1"/>
    <col min="2563" max="2565" width="0" style="9" hidden="1" customWidth="1"/>
    <col min="2566" max="2566" width="16.42578125" style="9" customWidth="1"/>
    <col min="2567" max="2567" width="12.7109375" style="9" customWidth="1"/>
    <col min="2568" max="2568" width="10.5703125" style="9" customWidth="1"/>
    <col min="2569" max="2569" width="11.42578125" style="9" customWidth="1"/>
    <col min="2570" max="2570" width="11" style="9" bestFit="1" customWidth="1"/>
    <col min="2571" max="2571" width="10.140625" style="9" customWidth="1"/>
    <col min="2572" max="2575" width="0" style="9" hidden="1" customWidth="1"/>
    <col min="2576" max="2576" width="11" style="9" customWidth="1"/>
    <col min="2577" max="2577" width="9.140625" style="9" customWidth="1"/>
    <col min="2578" max="2578" width="10.85546875" style="9" customWidth="1"/>
    <col min="2579" max="2579" width="11.5703125" style="9" customWidth="1"/>
    <col min="2580" max="2581" width="10.28515625" style="9" customWidth="1"/>
    <col min="2582" max="2582" width="9.42578125" style="9" customWidth="1"/>
    <col min="2583" max="2583" width="10.42578125" style="9" customWidth="1"/>
    <col min="2584" max="2584" width="10.28515625" style="9" customWidth="1"/>
    <col min="2585" max="2587" width="0" style="9" hidden="1" customWidth="1"/>
    <col min="2588" max="2588" width="14.85546875" style="9" bestFit="1" customWidth="1"/>
    <col min="2589" max="2816" width="12.85546875" style="9"/>
    <col min="2817" max="2817" width="7.140625" style="9" customWidth="1"/>
    <col min="2818" max="2818" width="36.5703125" style="9" customWidth="1"/>
    <col min="2819" max="2821" width="0" style="9" hidden="1" customWidth="1"/>
    <col min="2822" max="2822" width="16.42578125" style="9" customWidth="1"/>
    <col min="2823" max="2823" width="12.7109375" style="9" customWidth="1"/>
    <col min="2824" max="2824" width="10.5703125" style="9" customWidth="1"/>
    <col min="2825" max="2825" width="11.42578125" style="9" customWidth="1"/>
    <col min="2826" max="2826" width="11" style="9" bestFit="1" customWidth="1"/>
    <col min="2827" max="2827" width="10.140625" style="9" customWidth="1"/>
    <col min="2828" max="2831" width="0" style="9" hidden="1" customWidth="1"/>
    <col min="2832" max="2832" width="11" style="9" customWidth="1"/>
    <col min="2833" max="2833" width="9.140625" style="9" customWidth="1"/>
    <col min="2834" max="2834" width="10.85546875" style="9" customWidth="1"/>
    <col min="2835" max="2835" width="11.5703125" style="9" customWidth="1"/>
    <col min="2836" max="2837" width="10.28515625" style="9" customWidth="1"/>
    <col min="2838" max="2838" width="9.42578125" style="9" customWidth="1"/>
    <col min="2839" max="2839" width="10.42578125" style="9" customWidth="1"/>
    <col min="2840" max="2840" width="10.28515625" style="9" customWidth="1"/>
    <col min="2841" max="2843" width="0" style="9" hidden="1" customWidth="1"/>
    <col min="2844" max="2844" width="14.85546875" style="9" bestFit="1" customWidth="1"/>
    <col min="2845" max="3072" width="12.85546875" style="9"/>
    <col min="3073" max="3073" width="7.140625" style="9" customWidth="1"/>
    <col min="3074" max="3074" width="36.5703125" style="9" customWidth="1"/>
    <col min="3075" max="3077" width="0" style="9" hidden="1" customWidth="1"/>
    <col min="3078" max="3078" width="16.42578125" style="9" customWidth="1"/>
    <col min="3079" max="3079" width="12.7109375" style="9" customWidth="1"/>
    <col min="3080" max="3080" width="10.5703125" style="9" customWidth="1"/>
    <col min="3081" max="3081" width="11.42578125" style="9" customWidth="1"/>
    <col min="3082" max="3082" width="11" style="9" bestFit="1" customWidth="1"/>
    <col min="3083" max="3083" width="10.140625" style="9" customWidth="1"/>
    <col min="3084" max="3087" width="0" style="9" hidden="1" customWidth="1"/>
    <col min="3088" max="3088" width="11" style="9" customWidth="1"/>
    <col min="3089" max="3089" width="9.140625" style="9" customWidth="1"/>
    <col min="3090" max="3090" width="10.85546875" style="9" customWidth="1"/>
    <col min="3091" max="3091" width="11.5703125" style="9" customWidth="1"/>
    <col min="3092" max="3093" width="10.28515625" style="9" customWidth="1"/>
    <col min="3094" max="3094" width="9.42578125" style="9" customWidth="1"/>
    <col min="3095" max="3095" width="10.42578125" style="9" customWidth="1"/>
    <col min="3096" max="3096" width="10.28515625" style="9" customWidth="1"/>
    <col min="3097" max="3099" width="0" style="9" hidden="1" customWidth="1"/>
    <col min="3100" max="3100" width="14.85546875" style="9" bestFit="1" customWidth="1"/>
    <col min="3101" max="3328" width="12.85546875" style="9"/>
    <col min="3329" max="3329" width="7.140625" style="9" customWidth="1"/>
    <col min="3330" max="3330" width="36.5703125" style="9" customWidth="1"/>
    <col min="3331" max="3333" width="0" style="9" hidden="1" customWidth="1"/>
    <col min="3334" max="3334" width="16.42578125" style="9" customWidth="1"/>
    <col min="3335" max="3335" width="12.7109375" style="9" customWidth="1"/>
    <col min="3336" max="3336" width="10.5703125" style="9" customWidth="1"/>
    <col min="3337" max="3337" width="11.42578125" style="9" customWidth="1"/>
    <col min="3338" max="3338" width="11" style="9" bestFit="1" customWidth="1"/>
    <col min="3339" max="3339" width="10.140625" style="9" customWidth="1"/>
    <col min="3340" max="3343" width="0" style="9" hidden="1" customWidth="1"/>
    <col min="3344" max="3344" width="11" style="9" customWidth="1"/>
    <col min="3345" max="3345" width="9.140625" style="9" customWidth="1"/>
    <col min="3346" max="3346" width="10.85546875" style="9" customWidth="1"/>
    <col min="3347" max="3347" width="11.5703125" style="9" customWidth="1"/>
    <col min="3348" max="3349" width="10.28515625" style="9" customWidth="1"/>
    <col min="3350" max="3350" width="9.42578125" style="9" customWidth="1"/>
    <col min="3351" max="3351" width="10.42578125" style="9" customWidth="1"/>
    <col min="3352" max="3352" width="10.28515625" style="9" customWidth="1"/>
    <col min="3353" max="3355" width="0" style="9" hidden="1" customWidth="1"/>
    <col min="3356" max="3356" width="14.85546875" style="9" bestFit="1" customWidth="1"/>
    <col min="3357" max="3584" width="12.85546875" style="9"/>
    <col min="3585" max="3585" width="7.140625" style="9" customWidth="1"/>
    <col min="3586" max="3586" width="36.5703125" style="9" customWidth="1"/>
    <col min="3587" max="3589" width="0" style="9" hidden="1" customWidth="1"/>
    <col min="3590" max="3590" width="16.42578125" style="9" customWidth="1"/>
    <col min="3591" max="3591" width="12.7109375" style="9" customWidth="1"/>
    <col min="3592" max="3592" width="10.5703125" style="9" customWidth="1"/>
    <col min="3593" max="3593" width="11.42578125" style="9" customWidth="1"/>
    <col min="3594" max="3594" width="11" style="9" bestFit="1" customWidth="1"/>
    <col min="3595" max="3595" width="10.140625" style="9" customWidth="1"/>
    <col min="3596" max="3599" width="0" style="9" hidden="1" customWidth="1"/>
    <col min="3600" max="3600" width="11" style="9" customWidth="1"/>
    <col min="3601" max="3601" width="9.140625" style="9" customWidth="1"/>
    <col min="3602" max="3602" width="10.85546875" style="9" customWidth="1"/>
    <col min="3603" max="3603" width="11.5703125" style="9" customWidth="1"/>
    <col min="3604" max="3605" width="10.28515625" style="9" customWidth="1"/>
    <col min="3606" max="3606" width="9.42578125" style="9" customWidth="1"/>
    <col min="3607" max="3607" width="10.42578125" style="9" customWidth="1"/>
    <col min="3608" max="3608" width="10.28515625" style="9" customWidth="1"/>
    <col min="3609" max="3611" width="0" style="9" hidden="1" customWidth="1"/>
    <col min="3612" max="3612" width="14.85546875" style="9" bestFit="1" customWidth="1"/>
    <col min="3613" max="3840" width="12.85546875" style="9"/>
    <col min="3841" max="3841" width="7.140625" style="9" customWidth="1"/>
    <col min="3842" max="3842" width="36.5703125" style="9" customWidth="1"/>
    <col min="3843" max="3845" width="0" style="9" hidden="1" customWidth="1"/>
    <col min="3846" max="3846" width="16.42578125" style="9" customWidth="1"/>
    <col min="3847" max="3847" width="12.7109375" style="9" customWidth="1"/>
    <col min="3848" max="3848" width="10.5703125" style="9" customWidth="1"/>
    <col min="3849" max="3849" width="11.42578125" style="9" customWidth="1"/>
    <col min="3850" max="3850" width="11" style="9" bestFit="1" customWidth="1"/>
    <col min="3851" max="3851" width="10.140625" style="9" customWidth="1"/>
    <col min="3852" max="3855" width="0" style="9" hidden="1" customWidth="1"/>
    <col min="3856" max="3856" width="11" style="9" customWidth="1"/>
    <col min="3857" max="3857" width="9.140625" style="9" customWidth="1"/>
    <col min="3858" max="3858" width="10.85546875" style="9" customWidth="1"/>
    <col min="3859" max="3859" width="11.5703125" style="9" customWidth="1"/>
    <col min="3860" max="3861" width="10.28515625" style="9" customWidth="1"/>
    <col min="3862" max="3862" width="9.42578125" style="9" customWidth="1"/>
    <col min="3863" max="3863" width="10.42578125" style="9" customWidth="1"/>
    <col min="3864" max="3864" width="10.28515625" style="9" customWidth="1"/>
    <col min="3865" max="3867" width="0" style="9" hidden="1" customWidth="1"/>
    <col min="3868" max="3868" width="14.85546875" style="9" bestFit="1" customWidth="1"/>
    <col min="3869" max="4096" width="12.85546875" style="9"/>
    <col min="4097" max="4097" width="7.140625" style="9" customWidth="1"/>
    <col min="4098" max="4098" width="36.5703125" style="9" customWidth="1"/>
    <col min="4099" max="4101" width="0" style="9" hidden="1" customWidth="1"/>
    <col min="4102" max="4102" width="16.42578125" style="9" customWidth="1"/>
    <col min="4103" max="4103" width="12.7109375" style="9" customWidth="1"/>
    <col min="4104" max="4104" width="10.5703125" style="9" customWidth="1"/>
    <col min="4105" max="4105" width="11.42578125" style="9" customWidth="1"/>
    <col min="4106" max="4106" width="11" style="9" bestFit="1" customWidth="1"/>
    <col min="4107" max="4107" width="10.140625" style="9" customWidth="1"/>
    <col min="4108" max="4111" width="0" style="9" hidden="1" customWidth="1"/>
    <col min="4112" max="4112" width="11" style="9" customWidth="1"/>
    <col min="4113" max="4113" width="9.140625" style="9" customWidth="1"/>
    <col min="4114" max="4114" width="10.85546875" style="9" customWidth="1"/>
    <col min="4115" max="4115" width="11.5703125" style="9" customWidth="1"/>
    <col min="4116" max="4117" width="10.28515625" style="9" customWidth="1"/>
    <col min="4118" max="4118" width="9.42578125" style="9" customWidth="1"/>
    <col min="4119" max="4119" width="10.42578125" style="9" customWidth="1"/>
    <col min="4120" max="4120" width="10.28515625" style="9" customWidth="1"/>
    <col min="4121" max="4123" width="0" style="9" hidden="1" customWidth="1"/>
    <col min="4124" max="4124" width="14.85546875" style="9" bestFit="1" customWidth="1"/>
    <col min="4125" max="4352" width="12.85546875" style="9"/>
    <col min="4353" max="4353" width="7.140625" style="9" customWidth="1"/>
    <col min="4354" max="4354" width="36.5703125" style="9" customWidth="1"/>
    <col min="4355" max="4357" width="0" style="9" hidden="1" customWidth="1"/>
    <col min="4358" max="4358" width="16.42578125" style="9" customWidth="1"/>
    <col min="4359" max="4359" width="12.7109375" style="9" customWidth="1"/>
    <col min="4360" max="4360" width="10.5703125" style="9" customWidth="1"/>
    <col min="4361" max="4361" width="11.42578125" style="9" customWidth="1"/>
    <col min="4362" max="4362" width="11" style="9" bestFit="1" customWidth="1"/>
    <col min="4363" max="4363" width="10.140625" style="9" customWidth="1"/>
    <col min="4364" max="4367" width="0" style="9" hidden="1" customWidth="1"/>
    <col min="4368" max="4368" width="11" style="9" customWidth="1"/>
    <col min="4369" max="4369" width="9.140625" style="9" customWidth="1"/>
    <col min="4370" max="4370" width="10.85546875" style="9" customWidth="1"/>
    <col min="4371" max="4371" width="11.5703125" style="9" customWidth="1"/>
    <col min="4372" max="4373" width="10.28515625" style="9" customWidth="1"/>
    <col min="4374" max="4374" width="9.42578125" style="9" customWidth="1"/>
    <col min="4375" max="4375" width="10.42578125" style="9" customWidth="1"/>
    <col min="4376" max="4376" width="10.28515625" style="9" customWidth="1"/>
    <col min="4377" max="4379" width="0" style="9" hidden="1" customWidth="1"/>
    <col min="4380" max="4380" width="14.85546875" style="9" bestFit="1" customWidth="1"/>
    <col min="4381" max="4608" width="12.85546875" style="9"/>
    <col min="4609" max="4609" width="7.140625" style="9" customWidth="1"/>
    <col min="4610" max="4610" width="36.5703125" style="9" customWidth="1"/>
    <col min="4611" max="4613" width="0" style="9" hidden="1" customWidth="1"/>
    <col min="4614" max="4614" width="16.42578125" style="9" customWidth="1"/>
    <col min="4615" max="4615" width="12.7109375" style="9" customWidth="1"/>
    <col min="4616" max="4616" width="10.5703125" style="9" customWidth="1"/>
    <col min="4617" max="4617" width="11.42578125" style="9" customWidth="1"/>
    <col min="4618" max="4618" width="11" style="9" bestFit="1" customWidth="1"/>
    <col min="4619" max="4619" width="10.140625" style="9" customWidth="1"/>
    <col min="4620" max="4623" width="0" style="9" hidden="1" customWidth="1"/>
    <col min="4624" max="4624" width="11" style="9" customWidth="1"/>
    <col min="4625" max="4625" width="9.140625" style="9" customWidth="1"/>
    <col min="4626" max="4626" width="10.85546875" style="9" customWidth="1"/>
    <col min="4627" max="4627" width="11.5703125" style="9" customWidth="1"/>
    <col min="4628" max="4629" width="10.28515625" style="9" customWidth="1"/>
    <col min="4630" max="4630" width="9.42578125" style="9" customWidth="1"/>
    <col min="4631" max="4631" width="10.42578125" style="9" customWidth="1"/>
    <col min="4632" max="4632" width="10.28515625" style="9" customWidth="1"/>
    <col min="4633" max="4635" width="0" style="9" hidden="1" customWidth="1"/>
    <col min="4636" max="4636" width="14.85546875" style="9" bestFit="1" customWidth="1"/>
    <col min="4637" max="4864" width="12.85546875" style="9"/>
    <col min="4865" max="4865" width="7.140625" style="9" customWidth="1"/>
    <col min="4866" max="4866" width="36.5703125" style="9" customWidth="1"/>
    <col min="4867" max="4869" width="0" style="9" hidden="1" customWidth="1"/>
    <col min="4870" max="4870" width="16.42578125" style="9" customWidth="1"/>
    <col min="4871" max="4871" width="12.7109375" style="9" customWidth="1"/>
    <col min="4872" max="4872" width="10.5703125" style="9" customWidth="1"/>
    <col min="4873" max="4873" width="11.42578125" style="9" customWidth="1"/>
    <col min="4874" max="4874" width="11" style="9" bestFit="1" customWidth="1"/>
    <col min="4875" max="4875" width="10.140625" style="9" customWidth="1"/>
    <col min="4876" max="4879" width="0" style="9" hidden="1" customWidth="1"/>
    <col min="4880" max="4880" width="11" style="9" customWidth="1"/>
    <col min="4881" max="4881" width="9.140625" style="9" customWidth="1"/>
    <col min="4882" max="4882" width="10.85546875" style="9" customWidth="1"/>
    <col min="4883" max="4883" width="11.5703125" style="9" customWidth="1"/>
    <col min="4884" max="4885" width="10.28515625" style="9" customWidth="1"/>
    <col min="4886" max="4886" width="9.42578125" style="9" customWidth="1"/>
    <col min="4887" max="4887" width="10.42578125" style="9" customWidth="1"/>
    <col min="4888" max="4888" width="10.28515625" style="9" customWidth="1"/>
    <col min="4889" max="4891" width="0" style="9" hidden="1" customWidth="1"/>
    <col min="4892" max="4892" width="14.85546875" style="9" bestFit="1" customWidth="1"/>
    <col min="4893" max="5120" width="12.85546875" style="9"/>
    <col min="5121" max="5121" width="7.140625" style="9" customWidth="1"/>
    <col min="5122" max="5122" width="36.5703125" style="9" customWidth="1"/>
    <col min="5123" max="5125" width="0" style="9" hidden="1" customWidth="1"/>
    <col min="5126" max="5126" width="16.42578125" style="9" customWidth="1"/>
    <col min="5127" max="5127" width="12.7109375" style="9" customWidth="1"/>
    <col min="5128" max="5128" width="10.5703125" style="9" customWidth="1"/>
    <col min="5129" max="5129" width="11.42578125" style="9" customWidth="1"/>
    <col min="5130" max="5130" width="11" style="9" bestFit="1" customWidth="1"/>
    <col min="5131" max="5131" width="10.140625" style="9" customWidth="1"/>
    <col min="5132" max="5135" width="0" style="9" hidden="1" customWidth="1"/>
    <col min="5136" max="5136" width="11" style="9" customWidth="1"/>
    <col min="5137" max="5137" width="9.140625" style="9" customWidth="1"/>
    <col min="5138" max="5138" width="10.85546875" style="9" customWidth="1"/>
    <col min="5139" max="5139" width="11.5703125" style="9" customWidth="1"/>
    <col min="5140" max="5141" width="10.28515625" style="9" customWidth="1"/>
    <col min="5142" max="5142" width="9.42578125" style="9" customWidth="1"/>
    <col min="5143" max="5143" width="10.42578125" style="9" customWidth="1"/>
    <col min="5144" max="5144" width="10.28515625" style="9" customWidth="1"/>
    <col min="5145" max="5147" width="0" style="9" hidden="1" customWidth="1"/>
    <col min="5148" max="5148" width="14.85546875" style="9" bestFit="1" customWidth="1"/>
    <col min="5149" max="5376" width="12.85546875" style="9"/>
    <col min="5377" max="5377" width="7.140625" style="9" customWidth="1"/>
    <col min="5378" max="5378" width="36.5703125" style="9" customWidth="1"/>
    <col min="5379" max="5381" width="0" style="9" hidden="1" customWidth="1"/>
    <col min="5382" max="5382" width="16.42578125" style="9" customWidth="1"/>
    <col min="5383" max="5383" width="12.7109375" style="9" customWidth="1"/>
    <col min="5384" max="5384" width="10.5703125" style="9" customWidth="1"/>
    <col min="5385" max="5385" width="11.42578125" style="9" customWidth="1"/>
    <col min="5386" max="5386" width="11" style="9" bestFit="1" customWidth="1"/>
    <col min="5387" max="5387" width="10.140625" style="9" customWidth="1"/>
    <col min="5388" max="5391" width="0" style="9" hidden="1" customWidth="1"/>
    <col min="5392" max="5392" width="11" style="9" customWidth="1"/>
    <col min="5393" max="5393" width="9.140625" style="9" customWidth="1"/>
    <col min="5394" max="5394" width="10.85546875" style="9" customWidth="1"/>
    <col min="5395" max="5395" width="11.5703125" style="9" customWidth="1"/>
    <col min="5396" max="5397" width="10.28515625" style="9" customWidth="1"/>
    <col min="5398" max="5398" width="9.42578125" style="9" customWidth="1"/>
    <col min="5399" max="5399" width="10.42578125" style="9" customWidth="1"/>
    <col min="5400" max="5400" width="10.28515625" style="9" customWidth="1"/>
    <col min="5401" max="5403" width="0" style="9" hidden="1" customWidth="1"/>
    <col min="5404" max="5404" width="14.85546875" style="9" bestFit="1" customWidth="1"/>
    <col min="5405" max="5632" width="12.85546875" style="9"/>
    <col min="5633" max="5633" width="7.140625" style="9" customWidth="1"/>
    <col min="5634" max="5634" width="36.5703125" style="9" customWidth="1"/>
    <col min="5635" max="5637" width="0" style="9" hidden="1" customWidth="1"/>
    <col min="5638" max="5638" width="16.42578125" style="9" customWidth="1"/>
    <col min="5639" max="5639" width="12.7109375" style="9" customWidth="1"/>
    <col min="5640" max="5640" width="10.5703125" style="9" customWidth="1"/>
    <col min="5641" max="5641" width="11.42578125" style="9" customWidth="1"/>
    <col min="5642" max="5642" width="11" style="9" bestFit="1" customWidth="1"/>
    <col min="5643" max="5643" width="10.140625" style="9" customWidth="1"/>
    <col min="5644" max="5647" width="0" style="9" hidden="1" customWidth="1"/>
    <col min="5648" max="5648" width="11" style="9" customWidth="1"/>
    <col min="5649" max="5649" width="9.140625" style="9" customWidth="1"/>
    <col min="5650" max="5650" width="10.85546875" style="9" customWidth="1"/>
    <col min="5651" max="5651" width="11.5703125" style="9" customWidth="1"/>
    <col min="5652" max="5653" width="10.28515625" style="9" customWidth="1"/>
    <col min="5654" max="5654" width="9.42578125" style="9" customWidth="1"/>
    <col min="5655" max="5655" width="10.42578125" style="9" customWidth="1"/>
    <col min="5656" max="5656" width="10.28515625" style="9" customWidth="1"/>
    <col min="5657" max="5659" width="0" style="9" hidden="1" customWidth="1"/>
    <col min="5660" max="5660" width="14.85546875" style="9" bestFit="1" customWidth="1"/>
    <col min="5661" max="5888" width="12.85546875" style="9"/>
    <col min="5889" max="5889" width="7.140625" style="9" customWidth="1"/>
    <col min="5890" max="5890" width="36.5703125" style="9" customWidth="1"/>
    <col min="5891" max="5893" width="0" style="9" hidden="1" customWidth="1"/>
    <col min="5894" max="5894" width="16.42578125" style="9" customWidth="1"/>
    <col min="5895" max="5895" width="12.7109375" style="9" customWidth="1"/>
    <col min="5896" max="5896" width="10.5703125" style="9" customWidth="1"/>
    <col min="5897" max="5897" width="11.42578125" style="9" customWidth="1"/>
    <col min="5898" max="5898" width="11" style="9" bestFit="1" customWidth="1"/>
    <col min="5899" max="5899" width="10.140625" style="9" customWidth="1"/>
    <col min="5900" max="5903" width="0" style="9" hidden="1" customWidth="1"/>
    <col min="5904" max="5904" width="11" style="9" customWidth="1"/>
    <col min="5905" max="5905" width="9.140625" style="9" customWidth="1"/>
    <col min="5906" max="5906" width="10.85546875" style="9" customWidth="1"/>
    <col min="5907" max="5907" width="11.5703125" style="9" customWidth="1"/>
    <col min="5908" max="5909" width="10.28515625" style="9" customWidth="1"/>
    <col min="5910" max="5910" width="9.42578125" style="9" customWidth="1"/>
    <col min="5911" max="5911" width="10.42578125" style="9" customWidth="1"/>
    <col min="5912" max="5912" width="10.28515625" style="9" customWidth="1"/>
    <col min="5913" max="5915" width="0" style="9" hidden="1" customWidth="1"/>
    <col min="5916" max="5916" width="14.85546875" style="9" bestFit="1" customWidth="1"/>
    <col min="5917" max="6144" width="12.85546875" style="9"/>
    <col min="6145" max="6145" width="7.140625" style="9" customWidth="1"/>
    <col min="6146" max="6146" width="36.5703125" style="9" customWidth="1"/>
    <col min="6147" max="6149" width="0" style="9" hidden="1" customWidth="1"/>
    <col min="6150" max="6150" width="16.42578125" style="9" customWidth="1"/>
    <col min="6151" max="6151" width="12.7109375" style="9" customWidth="1"/>
    <col min="6152" max="6152" width="10.5703125" style="9" customWidth="1"/>
    <col min="6153" max="6153" width="11.42578125" style="9" customWidth="1"/>
    <col min="6154" max="6154" width="11" style="9" bestFit="1" customWidth="1"/>
    <col min="6155" max="6155" width="10.140625" style="9" customWidth="1"/>
    <col min="6156" max="6159" width="0" style="9" hidden="1" customWidth="1"/>
    <col min="6160" max="6160" width="11" style="9" customWidth="1"/>
    <col min="6161" max="6161" width="9.140625" style="9" customWidth="1"/>
    <col min="6162" max="6162" width="10.85546875" style="9" customWidth="1"/>
    <col min="6163" max="6163" width="11.5703125" style="9" customWidth="1"/>
    <col min="6164" max="6165" width="10.28515625" style="9" customWidth="1"/>
    <col min="6166" max="6166" width="9.42578125" style="9" customWidth="1"/>
    <col min="6167" max="6167" width="10.42578125" style="9" customWidth="1"/>
    <col min="6168" max="6168" width="10.28515625" style="9" customWidth="1"/>
    <col min="6169" max="6171" width="0" style="9" hidden="1" customWidth="1"/>
    <col min="6172" max="6172" width="14.85546875" style="9" bestFit="1" customWidth="1"/>
    <col min="6173" max="6400" width="12.85546875" style="9"/>
    <col min="6401" max="6401" width="7.140625" style="9" customWidth="1"/>
    <col min="6402" max="6402" width="36.5703125" style="9" customWidth="1"/>
    <col min="6403" max="6405" width="0" style="9" hidden="1" customWidth="1"/>
    <col min="6406" max="6406" width="16.42578125" style="9" customWidth="1"/>
    <col min="6407" max="6407" width="12.7109375" style="9" customWidth="1"/>
    <col min="6408" max="6408" width="10.5703125" style="9" customWidth="1"/>
    <col min="6409" max="6409" width="11.42578125" style="9" customWidth="1"/>
    <col min="6410" max="6410" width="11" style="9" bestFit="1" customWidth="1"/>
    <col min="6411" max="6411" width="10.140625" style="9" customWidth="1"/>
    <col min="6412" max="6415" width="0" style="9" hidden="1" customWidth="1"/>
    <col min="6416" max="6416" width="11" style="9" customWidth="1"/>
    <col min="6417" max="6417" width="9.140625" style="9" customWidth="1"/>
    <col min="6418" max="6418" width="10.85546875" style="9" customWidth="1"/>
    <col min="6419" max="6419" width="11.5703125" style="9" customWidth="1"/>
    <col min="6420" max="6421" width="10.28515625" style="9" customWidth="1"/>
    <col min="6422" max="6422" width="9.42578125" style="9" customWidth="1"/>
    <col min="6423" max="6423" width="10.42578125" style="9" customWidth="1"/>
    <col min="6424" max="6424" width="10.28515625" style="9" customWidth="1"/>
    <col min="6425" max="6427" width="0" style="9" hidden="1" customWidth="1"/>
    <col min="6428" max="6428" width="14.85546875" style="9" bestFit="1" customWidth="1"/>
    <col min="6429" max="6656" width="12.85546875" style="9"/>
    <col min="6657" max="6657" width="7.140625" style="9" customWidth="1"/>
    <col min="6658" max="6658" width="36.5703125" style="9" customWidth="1"/>
    <col min="6659" max="6661" width="0" style="9" hidden="1" customWidth="1"/>
    <col min="6662" max="6662" width="16.42578125" style="9" customWidth="1"/>
    <col min="6663" max="6663" width="12.7109375" style="9" customWidth="1"/>
    <col min="6664" max="6664" width="10.5703125" style="9" customWidth="1"/>
    <col min="6665" max="6665" width="11.42578125" style="9" customWidth="1"/>
    <col min="6666" max="6666" width="11" style="9" bestFit="1" customWidth="1"/>
    <col min="6667" max="6667" width="10.140625" style="9" customWidth="1"/>
    <col min="6668" max="6671" width="0" style="9" hidden="1" customWidth="1"/>
    <col min="6672" max="6672" width="11" style="9" customWidth="1"/>
    <col min="6673" max="6673" width="9.140625" style="9" customWidth="1"/>
    <col min="6674" max="6674" width="10.85546875" style="9" customWidth="1"/>
    <col min="6675" max="6675" width="11.5703125" style="9" customWidth="1"/>
    <col min="6676" max="6677" width="10.28515625" style="9" customWidth="1"/>
    <col min="6678" max="6678" width="9.42578125" style="9" customWidth="1"/>
    <col min="6679" max="6679" width="10.42578125" style="9" customWidth="1"/>
    <col min="6680" max="6680" width="10.28515625" style="9" customWidth="1"/>
    <col min="6681" max="6683" width="0" style="9" hidden="1" customWidth="1"/>
    <col min="6684" max="6684" width="14.85546875" style="9" bestFit="1" customWidth="1"/>
    <col min="6685" max="6912" width="12.85546875" style="9"/>
    <col min="6913" max="6913" width="7.140625" style="9" customWidth="1"/>
    <col min="6914" max="6914" width="36.5703125" style="9" customWidth="1"/>
    <col min="6915" max="6917" width="0" style="9" hidden="1" customWidth="1"/>
    <col min="6918" max="6918" width="16.42578125" style="9" customWidth="1"/>
    <col min="6919" max="6919" width="12.7109375" style="9" customWidth="1"/>
    <col min="6920" max="6920" width="10.5703125" style="9" customWidth="1"/>
    <col min="6921" max="6921" width="11.42578125" style="9" customWidth="1"/>
    <col min="6922" max="6922" width="11" style="9" bestFit="1" customWidth="1"/>
    <col min="6923" max="6923" width="10.140625" style="9" customWidth="1"/>
    <col min="6924" max="6927" width="0" style="9" hidden="1" customWidth="1"/>
    <col min="6928" max="6928" width="11" style="9" customWidth="1"/>
    <col min="6929" max="6929" width="9.140625" style="9" customWidth="1"/>
    <col min="6930" max="6930" width="10.85546875" style="9" customWidth="1"/>
    <col min="6931" max="6931" width="11.5703125" style="9" customWidth="1"/>
    <col min="6932" max="6933" width="10.28515625" style="9" customWidth="1"/>
    <col min="6934" max="6934" width="9.42578125" style="9" customWidth="1"/>
    <col min="6935" max="6935" width="10.42578125" style="9" customWidth="1"/>
    <col min="6936" max="6936" width="10.28515625" style="9" customWidth="1"/>
    <col min="6937" max="6939" width="0" style="9" hidden="1" customWidth="1"/>
    <col min="6940" max="6940" width="14.85546875" style="9" bestFit="1" customWidth="1"/>
    <col min="6941" max="7168" width="12.85546875" style="9"/>
    <col min="7169" max="7169" width="7.140625" style="9" customWidth="1"/>
    <col min="7170" max="7170" width="36.5703125" style="9" customWidth="1"/>
    <col min="7171" max="7173" width="0" style="9" hidden="1" customWidth="1"/>
    <col min="7174" max="7174" width="16.42578125" style="9" customWidth="1"/>
    <col min="7175" max="7175" width="12.7109375" style="9" customWidth="1"/>
    <col min="7176" max="7176" width="10.5703125" style="9" customWidth="1"/>
    <col min="7177" max="7177" width="11.42578125" style="9" customWidth="1"/>
    <col min="7178" max="7178" width="11" style="9" bestFit="1" customWidth="1"/>
    <col min="7179" max="7179" width="10.140625" style="9" customWidth="1"/>
    <col min="7180" max="7183" width="0" style="9" hidden="1" customWidth="1"/>
    <col min="7184" max="7184" width="11" style="9" customWidth="1"/>
    <col min="7185" max="7185" width="9.140625" style="9" customWidth="1"/>
    <col min="7186" max="7186" width="10.85546875" style="9" customWidth="1"/>
    <col min="7187" max="7187" width="11.5703125" style="9" customWidth="1"/>
    <col min="7188" max="7189" width="10.28515625" style="9" customWidth="1"/>
    <col min="7190" max="7190" width="9.42578125" style="9" customWidth="1"/>
    <col min="7191" max="7191" width="10.42578125" style="9" customWidth="1"/>
    <col min="7192" max="7192" width="10.28515625" style="9" customWidth="1"/>
    <col min="7193" max="7195" width="0" style="9" hidden="1" customWidth="1"/>
    <col min="7196" max="7196" width="14.85546875" style="9" bestFit="1" customWidth="1"/>
    <col min="7197" max="7424" width="12.85546875" style="9"/>
    <col min="7425" max="7425" width="7.140625" style="9" customWidth="1"/>
    <col min="7426" max="7426" width="36.5703125" style="9" customWidth="1"/>
    <col min="7427" max="7429" width="0" style="9" hidden="1" customWidth="1"/>
    <col min="7430" max="7430" width="16.42578125" style="9" customWidth="1"/>
    <col min="7431" max="7431" width="12.7109375" style="9" customWidth="1"/>
    <col min="7432" max="7432" width="10.5703125" style="9" customWidth="1"/>
    <col min="7433" max="7433" width="11.42578125" style="9" customWidth="1"/>
    <col min="7434" max="7434" width="11" style="9" bestFit="1" customWidth="1"/>
    <col min="7435" max="7435" width="10.140625" style="9" customWidth="1"/>
    <col min="7436" max="7439" width="0" style="9" hidden="1" customWidth="1"/>
    <col min="7440" max="7440" width="11" style="9" customWidth="1"/>
    <col min="7441" max="7441" width="9.140625" style="9" customWidth="1"/>
    <col min="7442" max="7442" width="10.85546875" style="9" customWidth="1"/>
    <col min="7443" max="7443" width="11.5703125" style="9" customWidth="1"/>
    <col min="7444" max="7445" width="10.28515625" style="9" customWidth="1"/>
    <col min="7446" max="7446" width="9.42578125" style="9" customWidth="1"/>
    <col min="7447" max="7447" width="10.42578125" style="9" customWidth="1"/>
    <col min="7448" max="7448" width="10.28515625" style="9" customWidth="1"/>
    <col min="7449" max="7451" width="0" style="9" hidden="1" customWidth="1"/>
    <col min="7452" max="7452" width="14.85546875" style="9" bestFit="1" customWidth="1"/>
    <col min="7453" max="7680" width="12.85546875" style="9"/>
    <col min="7681" max="7681" width="7.140625" style="9" customWidth="1"/>
    <col min="7682" max="7682" width="36.5703125" style="9" customWidth="1"/>
    <col min="7683" max="7685" width="0" style="9" hidden="1" customWidth="1"/>
    <col min="7686" max="7686" width="16.42578125" style="9" customWidth="1"/>
    <col min="7687" max="7687" width="12.7109375" style="9" customWidth="1"/>
    <col min="7688" max="7688" width="10.5703125" style="9" customWidth="1"/>
    <col min="7689" max="7689" width="11.42578125" style="9" customWidth="1"/>
    <col min="7690" max="7690" width="11" style="9" bestFit="1" customWidth="1"/>
    <col min="7691" max="7691" width="10.140625" style="9" customWidth="1"/>
    <col min="7692" max="7695" width="0" style="9" hidden="1" customWidth="1"/>
    <col min="7696" max="7696" width="11" style="9" customWidth="1"/>
    <col min="7697" max="7697" width="9.140625" style="9" customWidth="1"/>
    <col min="7698" max="7698" width="10.85546875" style="9" customWidth="1"/>
    <col min="7699" max="7699" width="11.5703125" style="9" customWidth="1"/>
    <col min="7700" max="7701" width="10.28515625" style="9" customWidth="1"/>
    <col min="7702" max="7702" width="9.42578125" style="9" customWidth="1"/>
    <col min="7703" max="7703" width="10.42578125" style="9" customWidth="1"/>
    <col min="7704" max="7704" width="10.28515625" style="9" customWidth="1"/>
    <col min="7705" max="7707" width="0" style="9" hidden="1" customWidth="1"/>
    <col min="7708" max="7708" width="14.85546875" style="9" bestFit="1" customWidth="1"/>
    <col min="7709" max="7936" width="12.85546875" style="9"/>
    <col min="7937" max="7937" width="7.140625" style="9" customWidth="1"/>
    <col min="7938" max="7938" width="36.5703125" style="9" customWidth="1"/>
    <col min="7939" max="7941" width="0" style="9" hidden="1" customWidth="1"/>
    <col min="7942" max="7942" width="16.42578125" style="9" customWidth="1"/>
    <col min="7943" max="7943" width="12.7109375" style="9" customWidth="1"/>
    <col min="7944" max="7944" width="10.5703125" style="9" customWidth="1"/>
    <col min="7945" max="7945" width="11.42578125" style="9" customWidth="1"/>
    <col min="7946" max="7946" width="11" style="9" bestFit="1" customWidth="1"/>
    <col min="7947" max="7947" width="10.140625" style="9" customWidth="1"/>
    <col min="7948" max="7951" width="0" style="9" hidden="1" customWidth="1"/>
    <col min="7952" max="7952" width="11" style="9" customWidth="1"/>
    <col min="7953" max="7953" width="9.140625" style="9" customWidth="1"/>
    <col min="7954" max="7954" width="10.85546875" style="9" customWidth="1"/>
    <col min="7955" max="7955" width="11.5703125" style="9" customWidth="1"/>
    <col min="7956" max="7957" width="10.28515625" style="9" customWidth="1"/>
    <col min="7958" max="7958" width="9.42578125" style="9" customWidth="1"/>
    <col min="7959" max="7959" width="10.42578125" style="9" customWidth="1"/>
    <col min="7960" max="7960" width="10.28515625" style="9" customWidth="1"/>
    <col min="7961" max="7963" width="0" style="9" hidden="1" customWidth="1"/>
    <col min="7964" max="7964" width="14.85546875" style="9" bestFit="1" customWidth="1"/>
    <col min="7965" max="8192" width="12.85546875" style="9"/>
    <col min="8193" max="8193" width="7.140625" style="9" customWidth="1"/>
    <col min="8194" max="8194" width="36.5703125" style="9" customWidth="1"/>
    <col min="8195" max="8197" width="0" style="9" hidden="1" customWidth="1"/>
    <col min="8198" max="8198" width="16.42578125" style="9" customWidth="1"/>
    <col min="8199" max="8199" width="12.7109375" style="9" customWidth="1"/>
    <col min="8200" max="8200" width="10.5703125" style="9" customWidth="1"/>
    <col min="8201" max="8201" width="11.42578125" style="9" customWidth="1"/>
    <col min="8202" max="8202" width="11" style="9" bestFit="1" customWidth="1"/>
    <col min="8203" max="8203" width="10.140625" style="9" customWidth="1"/>
    <col min="8204" max="8207" width="0" style="9" hidden="1" customWidth="1"/>
    <col min="8208" max="8208" width="11" style="9" customWidth="1"/>
    <col min="8209" max="8209" width="9.140625" style="9" customWidth="1"/>
    <col min="8210" max="8210" width="10.85546875" style="9" customWidth="1"/>
    <col min="8211" max="8211" width="11.5703125" style="9" customWidth="1"/>
    <col min="8212" max="8213" width="10.28515625" style="9" customWidth="1"/>
    <col min="8214" max="8214" width="9.42578125" style="9" customWidth="1"/>
    <col min="8215" max="8215" width="10.42578125" style="9" customWidth="1"/>
    <col min="8216" max="8216" width="10.28515625" style="9" customWidth="1"/>
    <col min="8217" max="8219" width="0" style="9" hidden="1" customWidth="1"/>
    <col min="8220" max="8220" width="14.85546875" style="9" bestFit="1" customWidth="1"/>
    <col min="8221" max="8448" width="12.85546875" style="9"/>
    <col min="8449" max="8449" width="7.140625" style="9" customWidth="1"/>
    <col min="8450" max="8450" width="36.5703125" style="9" customWidth="1"/>
    <col min="8451" max="8453" width="0" style="9" hidden="1" customWidth="1"/>
    <col min="8454" max="8454" width="16.42578125" style="9" customWidth="1"/>
    <col min="8455" max="8455" width="12.7109375" style="9" customWidth="1"/>
    <col min="8456" max="8456" width="10.5703125" style="9" customWidth="1"/>
    <col min="8457" max="8457" width="11.42578125" style="9" customWidth="1"/>
    <col min="8458" max="8458" width="11" style="9" bestFit="1" customWidth="1"/>
    <col min="8459" max="8459" width="10.140625" style="9" customWidth="1"/>
    <col min="8460" max="8463" width="0" style="9" hidden="1" customWidth="1"/>
    <col min="8464" max="8464" width="11" style="9" customWidth="1"/>
    <col min="8465" max="8465" width="9.140625" style="9" customWidth="1"/>
    <col min="8466" max="8466" width="10.85546875" style="9" customWidth="1"/>
    <col min="8467" max="8467" width="11.5703125" style="9" customWidth="1"/>
    <col min="8468" max="8469" width="10.28515625" style="9" customWidth="1"/>
    <col min="8470" max="8470" width="9.42578125" style="9" customWidth="1"/>
    <col min="8471" max="8471" width="10.42578125" style="9" customWidth="1"/>
    <col min="8472" max="8472" width="10.28515625" style="9" customWidth="1"/>
    <col min="8473" max="8475" width="0" style="9" hidden="1" customWidth="1"/>
    <col min="8476" max="8476" width="14.85546875" style="9" bestFit="1" customWidth="1"/>
    <col min="8477" max="8704" width="12.85546875" style="9"/>
    <col min="8705" max="8705" width="7.140625" style="9" customWidth="1"/>
    <col min="8706" max="8706" width="36.5703125" style="9" customWidth="1"/>
    <col min="8707" max="8709" width="0" style="9" hidden="1" customWidth="1"/>
    <col min="8710" max="8710" width="16.42578125" style="9" customWidth="1"/>
    <col min="8711" max="8711" width="12.7109375" style="9" customWidth="1"/>
    <col min="8712" max="8712" width="10.5703125" style="9" customWidth="1"/>
    <col min="8713" max="8713" width="11.42578125" style="9" customWidth="1"/>
    <col min="8714" max="8714" width="11" style="9" bestFit="1" customWidth="1"/>
    <col min="8715" max="8715" width="10.140625" style="9" customWidth="1"/>
    <col min="8716" max="8719" width="0" style="9" hidden="1" customWidth="1"/>
    <col min="8720" max="8720" width="11" style="9" customWidth="1"/>
    <col min="8721" max="8721" width="9.140625" style="9" customWidth="1"/>
    <col min="8722" max="8722" width="10.85546875" style="9" customWidth="1"/>
    <col min="8723" max="8723" width="11.5703125" style="9" customWidth="1"/>
    <col min="8724" max="8725" width="10.28515625" style="9" customWidth="1"/>
    <col min="8726" max="8726" width="9.42578125" style="9" customWidth="1"/>
    <col min="8727" max="8727" width="10.42578125" style="9" customWidth="1"/>
    <col min="8728" max="8728" width="10.28515625" style="9" customWidth="1"/>
    <col min="8729" max="8731" width="0" style="9" hidden="1" customWidth="1"/>
    <col min="8732" max="8732" width="14.85546875" style="9" bestFit="1" customWidth="1"/>
    <col min="8733" max="8960" width="12.85546875" style="9"/>
    <col min="8961" max="8961" width="7.140625" style="9" customWidth="1"/>
    <col min="8962" max="8962" width="36.5703125" style="9" customWidth="1"/>
    <col min="8963" max="8965" width="0" style="9" hidden="1" customWidth="1"/>
    <col min="8966" max="8966" width="16.42578125" style="9" customWidth="1"/>
    <col min="8967" max="8967" width="12.7109375" style="9" customWidth="1"/>
    <col min="8968" max="8968" width="10.5703125" style="9" customWidth="1"/>
    <col min="8969" max="8969" width="11.42578125" style="9" customWidth="1"/>
    <col min="8970" max="8970" width="11" style="9" bestFit="1" customWidth="1"/>
    <col min="8971" max="8971" width="10.140625" style="9" customWidth="1"/>
    <col min="8972" max="8975" width="0" style="9" hidden="1" customWidth="1"/>
    <col min="8976" max="8976" width="11" style="9" customWidth="1"/>
    <col min="8977" max="8977" width="9.140625" style="9" customWidth="1"/>
    <col min="8978" max="8978" width="10.85546875" style="9" customWidth="1"/>
    <col min="8979" max="8979" width="11.5703125" style="9" customWidth="1"/>
    <col min="8980" max="8981" width="10.28515625" style="9" customWidth="1"/>
    <col min="8982" max="8982" width="9.42578125" style="9" customWidth="1"/>
    <col min="8983" max="8983" width="10.42578125" style="9" customWidth="1"/>
    <col min="8984" max="8984" width="10.28515625" style="9" customWidth="1"/>
    <col min="8985" max="8987" width="0" style="9" hidden="1" customWidth="1"/>
    <col min="8988" max="8988" width="14.85546875" style="9" bestFit="1" customWidth="1"/>
    <col min="8989" max="9216" width="12.85546875" style="9"/>
    <col min="9217" max="9217" width="7.140625" style="9" customWidth="1"/>
    <col min="9218" max="9218" width="36.5703125" style="9" customWidth="1"/>
    <col min="9219" max="9221" width="0" style="9" hidden="1" customWidth="1"/>
    <col min="9222" max="9222" width="16.42578125" style="9" customWidth="1"/>
    <col min="9223" max="9223" width="12.7109375" style="9" customWidth="1"/>
    <col min="9224" max="9224" width="10.5703125" style="9" customWidth="1"/>
    <col min="9225" max="9225" width="11.42578125" style="9" customWidth="1"/>
    <col min="9226" max="9226" width="11" style="9" bestFit="1" customWidth="1"/>
    <col min="9227" max="9227" width="10.140625" style="9" customWidth="1"/>
    <col min="9228" max="9231" width="0" style="9" hidden="1" customWidth="1"/>
    <col min="9232" max="9232" width="11" style="9" customWidth="1"/>
    <col min="9233" max="9233" width="9.140625" style="9" customWidth="1"/>
    <col min="9234" max="9234" width="10.85546875" style="9" customWidth="1"/>
    <col min="9235" max="9235" width="11.5703125" style="9" customWidth="1"/>
    <col min="9236" max="9237" width="10.28515625" style="9" customWidth="1"/>
    <col min="9238" max="9238" width="9.42578125" style="9" customWidth="1"/>
    <col min="9239" max="9239" width="10.42578125" style="9" customWidth="1"/>
    <col min="9240" max="9240" width="10.28515625" style="9" customWidth="1"/>
    <col min="9241" max="9243" width="0" style="9" hidden="1" customWidth="1"/>
    <col min="9244" max="9244" width="14.85546875" style="9" bestFit="1" customWidth="1"/>
    <col min="9245" max="9472" width="12.85546875" style="9"/>
    <col min="9473" max="9473" width="7.140625" style="9" customWidth="1"/>
    <col min="9474" max="9474" width="36.5703125" style="9" customWidth="1"/>
    <col min="9475" max="9477" width="0" style="9" hidden="1" customWidth="1"/>
    <col min="9478" max="9478" width="16.42578125" style="9" customWidth="1"/>
    <col min="9479" max="9479" width="12.7109375" style="9" customWidth="1"/>
    <col min="9480" max="9480" width="10.5703125" style="9" customWidth="1"/>
    <col min="9481" max="9481" width="11.42578125" style="9" customWidth="1"/>
    <col min="9482" max="9482" width="11" style="9" bestFit="1" customWidth="1"/>
    <col min="9483" max="9483" width="10.140625" style="9" customWidth="1"/>
    <col min="9484" max="9487" width="0" style="9" hidden="1" customWidth="1"/>
    <col min="9488" max="9488" width="11" style="9" customWidth="1"/>
    <col min="9489" max="9489" width="9.140625" style="9" customWidth="1"/>
    <col min="9490" max="9490" width="10.85546875" style="9" customWidth="1"/>
    <col min="9491" max="9491" width="11.5703125" style="9" customWidth="1"/>
    <col min="9492" max="9493" width="10.28515625" style="9" customWidth="1"/>
    <col min="9494" max="9494" width="9.42578125" style="9" customWidth="1"/>
    <col min="9495" max="9495" width="10.42578125" style="9" customWidth="1"/>
    <col min="9496" max="9496" width="10.28515625" style="9" customWidth="1"/>
    <col min="9497" max="9499" width="0" style="9" hidden="1" customWidth="1"/>
    <col min="9500" max="9500" width="14.85546875" style="9" bestFit="1" customWidth="1"/>
    <col min="9501" max="9728" width="12.85546875" style="9"/>
    <col min="9729" max="9729" width="7.140625" style="9" customWidth="1"/>
    <col min="9730" max="9730" width="36.5703125" style="9" customWidth="1"/>
    <col min="9731" max="9733" width="0" style="9" hidden="1" customWidth="1"/>
    <col min="9734" max="9734" width="16.42578125" style="9" customWidth="1"/>
    <col min="9735" max="9735" width="12.7109375" style="9" customWidth="1"/>
    <col min="9736" max="9736" width="10.5703125" style="9" customWidth="1"/>
    <col min="9737" max="9737" width="11.42578125" style="9" customWidth="1"/>
    <col min="9738" max="9738" width="11" style="9" bestFit="1" customWidth="1"/>
    <col min="9739" max="9739" width="10.140625" style="9" customWidth="1"/>
    <col min="9740" max="9743" width="0" style="9" hidden="1" customWidth="1"/>
    <col min="9744" max="9744" width="11" style="9" customWidth="1"/>
    <col min="9745" max="9745" width="9.140625" style="9" customWidth="1"/>
    <col min="9746" max="9746" width="10.85546875" style="9" customWidth="1"/>
    <col min="9747" max="9747" width="11.5703125" style="9" customWidth="1"/>
    <col min="9748" max="9749" width="10.28515625" style="9" customWidth="1"/>
    <col min="9750" max="9750" width="9.42578125" style="9" customWidth="1"/>
    <col min="9751" max="9751" width="10.42578125" style="9" customWidth="1"/>
    <col min="9752" max="9752" width="10.28515625" style="9" customWidth="1"/>
    <col min="9753" max="9755" width="0" style="9" hidden="1" customWidth="1"/>
    <col min="9756" max="9756" width="14.85546875" style="9" bestFit="1" customWidth="1"/>
    <col min="9757" max="9984" width="12.85546875" style="9"/>
    <col min="9985" max="9985" width="7.140625" style="9" customWidth="1"/>
    <col min="9986" max="9986" width="36.5703125" style="9" customWidth="1"/>
    <col min="9987" max="9989" width="0" style="9" hidden="1" customWidth="1"/>
    <col min="9990" max="9990" width="16.42578125" style="9" customWidth="1"/>
    <col min="9991" max="9991" width="12.7109375" style="9" customWidth="1"/>
    <col min="9992" max="9992" width="10.5703125" style="9" customWidth="1"/>
    <col min="9993" max="9993" width="11.42578125" style="9" customWidth="1"/>
    <col min="9994" max="9994" width="11" style="9" bestFit="1" customWidth="1"/>
    <col min="9995" max="9995" width="10.140625" style="9" customWidth="1"/>
    <col min="9996" max="9999" width="0" style="9" hidden="1" customWidth="1"/>
    <col min="10000" max="10000" width="11" style="9" customWidth="1"/>
    <col min="10001" max="10001" width="9.140625" style="9" customWidth="1"/>
    <col min="10002" max="10002" width="10.85546875" style="9" customWidth="1"/>
    <col min="10003" max="10003" width="11.5703125" style="9" customWidth="1"/>
    <col min="10004" max="10005" width="10.28515625" style="9" customWidth="1"/>
    <col min="10006" max="10006" width="9.42578125" style="9" customWidth="1"/>
    <col min="10007" max="10007" width="10.42578125" style="9" customWidth="1"/>
    <col min="10008" max="10008" width="10.28515625" style="9" customWidth="1"/>
    <col min="10009" max="10011" width="0" style="9" hidden="1" customWidth="1"/>
    <col min="10012" max="10012" width="14.85546875" style="9" bestFit="1" customWidth="1"/>
    <col min="10013" max="10240" width="12.85546875" style="9"/>
    <col min="10241" max="10241" width="7.140625" style="9" customWidth="1"/>
    <col min="10242" max="10242" width="36.5703125" style="9" customWidth="1"/>
    <col min="10243" max="10245" width="0" style="9" hidden="1" customWidth="1"/>
    <col min="10246" max="10246" width="16.42578125" style="9" customWidth="1"/>
    <col min="10247" max="10247" width="12.7109375" style="9" customWidth="1"/>
    <col min="10248" max="10248" width="10.5703125" style="9" customWidth="1"/>
    <col min="10249" max="10249" width="11.42578125" style="9" customWidth="1"/>
    <col min="10250" max="10250" width="11" style="9" bestFit="1" customWidth="1"/>
    <col min="10251" max="10251" width="10.140625" style="9" customWidth="1"/>
    <col min="10252" max="10255" width="0" style="9" hidden="1" customWidth="1"/>
    <col min="10256" max="10256" width="11" style="9" customWidth="1"/>
    <col min="10257" max="10257" width="9.140625" style="9" customWidth="1"/>
    <col min="10258" max="10258" width="10.85546875" style="9" customWidth="1"/>
    <col min="10259" max="10259" width="11.5703125" style="9" customWidth="1"/>
    <col min="10260" max="10261" width="10.28515625" style="9" customWidth="1"/>
    <col min="10262" max="10262" width="9.42578125" style="9" customWidth="1"/>
    <col min="10263" max="10263" width="10.42578125" style="9" customWidth="1"/>
    <col min="10264" max="10264" width="10.28515625" style="9" customWidth="1"/>
    <col min="10265" max="10267" width="0" style="9" hidden="1" customWidth="1"/>
    <col min="10268" max="10268" width="14.85546875" style="9" bestFit="1" customWidth="1"/>
    <col min="10269" max="10496" width="12.85546875" style="9"/>
    <col min="10497" max="10497" width="7.140625" style="9" customWidth="1"/>
    <col min="10498" max="10498" width="36.5703125" style="9" customWidth="1"/>
    <col min="10499" max="10501" width="0" style="9" hidden="1" customWidth="1"/>
    <col min="10502" max="10502" width="16.42578125" style="9" customWidth="1"/>
    <col min="10503" max="10503" width="12.7109375" style="9" customWidth="1"/>
    <col min="10504" max="10504" width="10.5703125" style="9" customWidth="1"/>
    <col min="10505" max="10505" width="11.42578125" style="9" customWidth="1"/>
    <col min="10506" max="10506" width="11" style="9" bestFit="1" customWidth="1"/>
    <col min="10507" max="10507" width="10.140625" style="9" customWidth="1"/>
    <col min="10508" max="10511" width="0" style="9" hidden="1" customWidth="1"/>
    <col min="10512" max="10512" width="11" style="9" customWidth="1"/>
    <col min="10513" max="10513" width="9.140625" style="9" customWidth="1"/>
    <col min="10514" max="10514" width="10.85546875" style="9" customWidth="1"/>
    <col min="10515" max="10515" width="11.5703125" style="9" customWidth="1"/>
    <col min="10516" max="10517" width="10.28515625" style="9" customWidth="1"/>
    <col min="10518" max="10518" width="9.42578125" style="9" customWidth="1"/>
    <col min="10519" max="10519" width="10.42578125" style="9" customWidth="1"/>
    <col min="10520" max="10520" width="10.28515625" style="9" customWidth="1"/>
    <col min="10521" max="10523" width="0" style="9" hidden="1" customWidth="1"/>
    <col min="10524" max="10524" width="14.85546875" style="9" bestFit="1" customWidth="1"/>
    <col min="10525" max="10752" width="12.85546875" style="9"/>
    <col min="10753" max="10753" width="7.140625" style="9" customWidth="1"/>
    <col min="10754" max="10754" width="36.5703125" style="9" customWidth="1"/>
    <col min="10755" max="10757" width="0" style="9" hidden="1" customWidth="1"/>
    <col min="10758" max="10758" width="16.42578125" style="9" customWidth="1"/>
    <col min="10759" max="10759" width="12.7109375" style="9" customWidth="1"/>
    <col min="10760" max="10760" width="10.5703125" style="9" customWidth="1"/>
    <col min="10761" max="10761" width="11.42578125" style="9" customWidth="1"/>
    <col min="10762" max="10762" width="11" style="9" bestFit="1" customWidth="1"/>
    <col min="10763" max="10763" width="10.140625" style="9" customWidth="1"/>
    <col min="10764" max="10767" width="0" style="9" hidden="1" customWidth="1"/>
    <col min="10768" max="10768" width="11" style="9" customWidth="1"/>
    <col min="10769" max="10769" width="9.140625" style="9" customWidth="1"/>
    <col min="10770" max="10770" width="10.85546875" style="9" customWidth="1"/>
    <col min="10771" max="10771" width="11.5703125" style="9" customWidth="1"/>
    <col min="10772" max="10773" width="10.28515625" style="9" customWidth="1"/>
    <col min="10774" max="10774" width="9.42578125" style="9" customWidth="1"/>
    <col min="10775" max="10775" width="10.42578125" style="9" customWidth="1"/>
    <col min="10776" max="10776" width="10.28515625" style="9" customWidth="1"/>
    <col min="10777" max="10779" width="0" style="9" hidden="1" customWidth="1"/>
    <col min="10780" max="10780" width="14.85546875" style="9" bestFit="1" customWidth="1"/>
    <col min="10781" max="11008" width="12.85546875" style="9"/>
    <col min="11009" max="11009" width="7.140625" style="9" customWidth="1"/>
    <col min="11010" max="11010" width="36.5703125" style="9" customWidth="1"/>
    <col min="11011" max="11013" width="0" style="9" hidden="1" customWidth="1"/>
    <col min="11014" max="11014" width="16.42578125" style="9" customWidth="1"/>
    <col min="11015" max="11015" width="12.7109375" style="9" customWidth="1"/>
    <col min="11016" max="11016" width="10.5703125" style="9" customWidth="1"/>
    <col min="11017" max="11017" width="11.42578125" style="9" customWidth="1"/>
    <col min="11018" max="11018" width="11" style="9" bestFit="1" customWidth="1"/>
    <col min="11019" max="11019" width="10.140625" style="9" customWidth="1"/>
    <col min="11020" max="11023" width="0" style="9" hidden="1" customWidth="1"/>
    <col min="11024" max="11024" width="11" style="9" customWidth="1"/>
    <col min="11025" max="11025" width="9.140625" style="9" customWidth="1"/>
    <col min="11026" max="11026" width="10.85546875" style="9" customWidth="1"/>
    <col min="11027" max="11027" width="11.5703125" style="9" customWidth="1"/>
    <col min="11028" max="11029" width="10.28515625" style="9" customWidth="1"/>
    <col min="11030" max="11030" width="9.42578125" style="9" customWidth="1"/>
    <col min="11031" max="11031" width="10.42578125" style="9" customWidth="1"/>
    <col min="11032" max="11032" width="10.28515625" style="9" customWidth="1"/>
    <col min="11033" max="11035" width="0" style="9" hidden="1" customWidth="1"/>
    <col min="11036" max="11036" width="14.85546875" style="9" bestFit="1" customWidth="1"/>
    <col min="11037" max="11264" width="12.85546875" style="9"/>
    <col min="11265" max="11265" width="7.140625" style="9" customWidth="1"/>
    <col min="11266" max="11266" width="36.5703125" style="9" customWidth="1"/>
    <col min="11267" max="11269" width="0" style="9" hidden="1" customWidth="1"/>
    <col min="11270" max="11270" width="16.42578125" style="9" customWidth="1"/>
    <col min="11271" max="11271" width="12.7109375" style="9" customWidth="1"/>
    <col min="11272" max="11272" width="10.5703125" style="9" customWidth="1"/>
    <col min="11273" max="11273" width="11.42578125" style="9" customWidth="1"/>
    <col min="11274" max="11274" width="11" style="9" bestFit="1" customWidth="1"/>
    <col min="11275" max="11275" width="10.140625" style="9" customWidth="1"/>
    <col min="11276" max="11279" width="0" style="9" hidden="1" customWidth="1"/>
    <col min="11280" max="11280" width="11" style="9" customWidth="1"/>
    <col min="11281" max="11281" width="9.140625" style="9" customWidth="1"/>
    <col min="11282" max="11282" width="10.85546875" style="9" customWidth="1"/>
    <col min="11283" max="11283" width="11.5703125" style="9" customWidth="1"/>
    <col min="11284" max="11285" width="10.28515625" style="9" customWidth="1"/>
    <col min="11286" max="11286" width="9.42578125" style="9" customWidth="1"/>
    <col min="11287" max="11287" width="10.42578125" style="9" customWidth="1"/>
    <col min="11288" max="11288" width="10.28515625" style="9" customWidth="1"/>
    <col min="11289" max="11291" width="0" style="9" hidden="1" customWidth="1"/>
    <col min="11292" max="11292" width="14.85546875" style="9" bestFit="1" customWidth="1"/>
    <col min="11293" max="11520" width="12.85546875" style="9"/>
    <col min="11521" max="11521" width="7.140625" style="9" customWidth="1"/>
    <col min="11522" max="11522" width="36.5703125" style="9" customWidth="1"/>
    <col min="11523" max="11525" width="0" style="9" hidden="1" customWidth="1"/>
    <col min="11526" max="11526" width="16.42578125" style="9" customWidth="1"/>
    <col min="11527" max="11527" width="12.7109375" style="9" customWidth="1"/>
    <col min="11528" max="11528" width="10.5703125" style="9" customWidth="1"/>
    <col min="11529" max="11529" width="11.42578125" style="9" customWidth="1"/>
    <col min="11530" max="11530" width="11" style="9" bestFit="1" customWidth="1"/>
    <col min="11531" max="11531" width="10.140625" style="9" customWidth="1"/>
    <col min="11532" max="11535" width="0" style="9" hidden="1" customWidth="1"/>
    <col min="11536" max="11536" width="11" style="9" customWidth="1"/>
    <col min="11537" max="11537" width="9.140625" style="9" customWidth="1"/>
    <col min="11538" max="11538" width="10.85546875" style="9" customWidth="1"/>
    <col min="11539" max="11539" width="11.5703125" style="9" customWidth="1"/>
    <col min="11540" max="11541" width="10.28515625" style="9" customWidth="1"/>
    <col min="11542" max="11542" width="9.42578125" style="9" customWidth="1"/>
    <col min="11543" max="11543" width="10.42578125" style="9" customWidth="1"/>
    <col min="11544" max="11544" width="10.28515625" style="9" customWidth="1"/>
    <col min="11545" max="11547" width="0" style="9" hidden="1" customWidth="1"/>
    <col min="11548" max="11548" width="14.85546875" style="9" bestFit="1" customWidth="1"/>
    <col min="11549" max="11776" width="12.85546875" style="9"/>
    <col min="11777" max="11777" width="7.140625" style="9" customWidth="1"/>
    <col min="11778" max="11778" width="36.5703125" style="9" customWidth="1"/>
    <col min="11779" max="11781" width="0" style="9" hidden="1" customWidth="1"/>
    <col min="11782" max="11782" width="16.42578125" style="9" customWidth="1"/>
    <col min="11783" max="11783" width="12.7109375" style="9" customWidth="1"/>
    <col min="11784" max="11784" width="10.5703125" style="9" customWidth="1"/>
    <col min="11785" max="11785" width="11.42578125" style="9" customWidth="1"/>
    <col min="11786" max="11786" width="11" style="9" bestFit="1" customWidth="1"/>
    <col min="11787" max="11787" width="10.140625" style="9" customWidth="1"/>
    <col min="11788" max="11791" width="0" style="9" hidden="1" customWidth="1"/>
    <col min="11792" max="11792" width="11" style="9" customWidth="1"/>
    <col min="11793" max="11793" width="9.140625" style="9" customWidth="1"/>
    <col min="11794" max="11794" width="10.85546875" style="9" customWidth="1"/>
    <col min="11795" max="11795" width="11.5703125" style="9" customWidth="1"/>
    <col min="11796" max="11797" width="10.28515625" style="9" customWidth="1"/>
    <col min="11798" max="11798" width="9.42578125" style="9" customWidth="1"/>
    <col min="11799" max="11799" width="10.42578125" style="9" customWidth="1"/>
    <col min="11800" max="11800" width="10.28515625" style="9" customWidth="1"/>
    <col min="11801" max="11803" width="0" style="9" hidden="1" customWidth="1"/>
    <col min="11804" max="11804" width="14.85546875" style="9" bestFit="1" customWidth="1"/>
    <col min="11805" max="12032" width="12.85546875" style="9"/>
    <col min="12033" max="12033" width="7.140625" style="9" customWidth="1"/>
    <col min="12034" max="12034" width="36.5703125" style="9" customWidth="1"/>
    <col min="12035" max="12037" width="0" style="9" hidden="1" customWidth="1"/>
    <col min="12038" max="12038" width="16.42578125" style="9" customWidth="1"/>
    <col min="12039" max="12039" width="12.7109375" style="9" customWidth="1"/>
    <col min="12040" max="12040" width="10.5703125" style="9" customWidth="1"/>
    <col min="12041" max="12041" width="11.42578125" style="9" customWidth="1"/>
    <col min="12042" max="12042" width="11" style="9" bestFit="1" customWidth="1"/>
    <col min="12043" max="12043" width="10.140625" style="9" customWidth="1"/>
    <col min="12044" max="12047" width="0" style="9" hidden="1" customWidth="1"/>
    <col min="12048" max="12048" width="11" style="9" customWidth="1"/>
    <col min="12049" max="12049" width="9.140625" style="9" customWidth="1"/>
    <col min="12050" max="12050" width="10.85546875" style="9" customWidth="1"/>
    <col min="12051" max="12051" width="11.5703125" style="9" customWidth="1"/>
    <col min="12052" max="12053" width="10.28515625" style="9" customWidth="1"/>
    <col min="12054" max="12054" width="9.42578125" style="9" customWidth="1"/>
    <col min="12055" max="12055" width="10.42578125" style="9" customWidth="1"/>
    <col min="12056" max="12056" width="10.28515625" style="9" customWidth="1"/>
    <col min="12057" max="12059" width="0" style="9" hidden="1" customWidth="1"/>
    <col min="12060" max="12060" width="14.85546875" style="9" bestFit="1" customWidth="1"/>
    <col min="12061" max="12288" width="12.85546875" style="9"/>
    <col min="12289" max="12289" width="7.140625" style="9" customWidth="1"/>
    <col min="12290" max="12290" width="36.5703125" style="9" customWidth="1"/>
    <col min="12291" max="12293" width="0" style="9" hidden="1" customWidth="1"/>
    <col min="12294" max="12294" width="16.42578125" style="9" customWidth="1"/>
    <col min="12295" max="12295" width="12.7109375" style="9" customWidth="1"/>
    <col min="12296" max="12296" width="10.5703125" style="9" customWidth="1"/>
    <col min="12297" max="12297" width="11.42578125" style="9" customWidth="1"/>
    <col min="12298" max="12298" width="11" style="9" bestFit="1" customWidth="1"/>
    <col min="12299" max="12299" width="10.140625" style="9" customWidth="1"/>
    <col min="12300" max="12303" width="0" style="9" hidden="1" customWidth="1"/>
    <col min="12304" max="12304" width="11" style="9" customWidth="1"/>
    <col min="12305" max="12305" width="9.140625" style="9" customWidth="1"/>
    <col min="12306" max="12306" width="10.85546875" style="9" customWidth="1"/>
    <col min="12307" max="12307" width="11.5703125" style="9" customWidth="1"/>
    <col min="12308" max="12309" width="10.28515625" style="9" customWidth="1"/>
    <col min="12310" max="12310" width="9.42578125" style="9" customWidth="1"/>
    <col min="12311" max="12311" width="10.42578125" style="9" customWidth="1"/>
    <col min="12312" max="12312" width="10.28515625" style="9" customWidth="1"/>
    <col min="12313" max="12315" width="0" style="9" hidden="1" customWidth="1"/>
    <col min="12316" max="12316" width="14.85546875" style="9" bestFit="1" customWidth="1"/>
    <col min="12317" max="12544" width="12.85546875" style="9"/>
    <col min="12545" max="12545" width="7.140625" style="9" customWidth="1"/>
    <col min="12546" max="12546" width="36.5703125" style="9" customWidth="1"/>
    <col min="12547" max="12549" width="0" style="9" hidden="1" customWidth="1"/>
    <col min="12550" max="12550" width="16.42578125" style="9" customWidth="1"/>
    <col min="12551" max="12551" width="12.7109375" style="9" customWidth="1"/>
    <col min="12552" max="12552" width="10.5703125" style="9" customWidth="1"/>
    <col min="12553" max="12553" width="11.42578125" style="9" customWidth="1"/>
    <col min="12554" max="12554" width="11" style="9" bestFit="1" customWidth="1"/>
    <col min="12555" max="12555" width="10.140625" style="9" customWidth="1"/>
    <col min="12556" max="12559" width="0" style="9" hidden="1" customWidth="1"/>
    <col min="12560" max="12560" width="11" style="9" customWidth="1"/>
    <col min="12561" max="12561" width="9.140625" style="9" customWidth="1"/>
    <col min="12562" max="12562" width="10.85546875" style="9" customWidth="1"/>
    <col min="12563" max="12563" width="11.5703125" style="9" customWidth="1"/>
    <col min="12564" max="12565" width="10.28515625" style="9" customWidth="1"/>
    <col min="12566" max="12566" width="9.42578125" style="9" customWidth="1"/>
    <col min="12567" max="12567" width="10.42578125" style="9" customWidth="1"/>
    <col min="12568" max="12568" width="10.28515625" style="9" customWidth="1"/>
    <col min="12569" max="12571" width="0" style="9" hidden="1" customWidth="1"/>
    <col min="12572" max="12572" width="14.85546875" style="9" bestFit="1" customWidth="1"/>
    <col min="12573" max="12800" width="12.85546875" style="9"/>
    <col min="12801" max="12801" width="7.140625" style="9" customWidth="1"/>
    <col min="12802" max="12802" width="36.5703125" style="9" customWidth="1"/>
    <col min="12803" max="12805" width="0" style="9" hidden="1" customWidth="1"/>
    <col min="12806" max="12806" width="16.42578125" style="9" customWidth="1"/>
    <col min="12807" max="12807" width="12.7109375" style="9" customWidth="1"/>
    <col min="12808" max="12808" width="10.5703125" style="9" customWidth="1"/>
    <col min="12809" max="12809" width="11.42578125" style="9" customWidth="1"/>
    <col min="12810" max="12810" width="11" style="9" bestFit="1" customWidth="1"/>
    <col min="12811" max="12811" width="10.140625" style="9" customWidth="1"/>
    <col min="12812" max="12815" width="0" style="9" hidden="1" customWidth="1"/>
    <col min="12816" max="12816" width="11" style="9" customWidth="1"/>
    <col min="12817" max="12817" width="9.140625" style="9" customWidth="1"/>
    <col min="12818" max="12818" width="10.85546875" style="9" customWidth="1"/>
    <col min="12819" max="12819" width="11.5703125" style="9" customWidth="1"/>
    <col min="12820" max="12821" width="10.28515625" style="9" customWidth="1"/>
    <col min="12822" max="12822" width="9.42578125" style="9" customWidth="1"/>
    <col min="12823" max="12823" width="10.42578125" style="9" customWidth="1"/>
    <col min="12824" max="12824" width="10.28515625" style="9" customWidth="1"/>
    <col min="12825" max="12827" width="0" style="9" hidden="1" customWidth="1"/>
    <col min="12828" max="12828" width="14.85546875" style="9" bestFit="1" customWidth="1"/>
    <col min="12829" max="13056" width="12.85546875" style="9"/>
    <col min="13057" max="13057" width="7.140625" style="9" customWidth="1"/>
    <col min="13058" max="13058" width="36.5703125" style="9" customWidth="1"/>
    <col min="13059" max="13061" width="0" style="9" hidden="1" customWidth="1"/>
    <col min="13062" max="13062" width="16.42578125" style="9" customWidth="1"/>
    <col min="13063" max="13063" width="12.7109375" style="9" customWidth="1"/>
    <col min="13064" max="13064" width="10.5703125" style="9" customWidth="1"/>
    <col min="13065" max="13065" width="11.42578125" style="9" customWidth="1"/>
    <col min="13066" max="13066" width="11" style="9" bestFit="1" customWidth="1"/>
    <col min="13067" max="13067" width="10.140625" style="9" customWidth="1"/>
    <col min="13068" max="13071" width="0" style="9" hidden="1" customWidth="1"/>
    <col min="13072" max="13072" width="11" style="9" customWidth="1"/>
    <col min="13073" max="13073" width="9.140625" style="9" customWidth="1"/>
    <col min="13074" max="13074" width="10.85546875" style="9" customWidth="1"/>
    <col min="13075" max="13075" width="11.5703125" style="9" customWidth="1"/>
    <col min="13076" max="13077" width="10.28515625" style="9" customWidth="1"/>
    <col min="13078" max="13078" width="9.42578125" style="9" customWidth="1"/>
    <col min="13079" max="13079" width="10.42578125" style="9" customWidth="1"/>
    <col min="13080" max="13080" width="10.28515625" style="9" customWidth="1"/>
    <col min="13081" max="13083" width="0" style="9" hidden="1" customWidth="1"/>
    <col min="13084" max="13084" width="14.85546875" style="9" bestFit="1" customWidth="1"/>
    <col min="13085" max="13312" width="12.85546875" style="9"/>
    <col min="13313" max="13313" width="7.140625" style="9" customWidth="1"/>
    <col min="13314" max="13314" width="36.5703125" style="9" customWidth="1"/>
    <col min="13315" max="13317" width="0" style="9" hidden="1" customWidth="1"/>
    <col min="13318" max="13318" width="16.42578125" style="9" customWidth="1"/>
    <col min="13319" max="13319" width="12.7109375" style="9" customWidth="1"/>
    <col min="13320" max="13320" width="10.5703125" style="9" customWidth="1"/>
    <col min="13321" max="13321" width="11.42578125" style="9" customWidth="1"/>
    <col min="13322" max="13322" width="11" style="9" bestFit="1" customWidth="1"/>
    <col min="13323" max="13323" width="10.140625" style="9" customWidth="1"/>
    <col min="13324" max="13327" width="0" style="9" hidden="1" customWidth="1"/>
    <col min="13328" max="13328" width="11" style="9" customWidth="1"/>
    <col min="13329" max="13329" width="9.140625" style="9" customWidth="1"/>
    <col min="13330" max="13330" width="10.85546875" style="9" customWidth="1"/>
    <col min="13331" max="13331" width="11.5703125" style="9" customWidth="1"/>
    <col min="13332" max="13333" width="10.28515625" style="9" customWidth="1"/>
    <col min="13334" max="13334" width="9.42578125" style="9" customWidth="1"/>
    <col min="13335" max="13335" width="10.42578125" style="9" customWidth="1"/>
    <col min="13336" max="13336" width="10.28515625" style="9" customWidth="1"/>
    <col min="13337" max="13339" width="0" style="9" hidden="1" customWidth="1"/>
    <col min="13340" max="13340" width="14.85546875" style="9" bestFit="1" customWidth="1"/>
    <col min="13341" max="13568" width="12.85546875" style="9"/>
    <col min="13569" max="13569" width="7.140625" style="9" customWidth="1"/>
    <col min="13570" max="13570" width="36.5703125" style="9" customWidth="1"/>
    <col min="13571" max="13573" width="0" style="9" hidden="1" customWidth="1"/>
    <col min="13574" max="13574" width="16.42578125" style="9" customWidth="1"/>
    <col min="13575" max="13575" width="12.7109375" style="9" customWidth="1"/>
    <col min="13576" max="13576" width="10.5703125" style="9" customWidth="1"/>
    <col min="13577" max="13577" width="11.42578125" style="9" customWidth="1"/>
    <col min="13578" max="13578" width="11" style="9" bestFit="1" customWidth="1"/>
    <col min="13579" max="13579" width="10.140625" style="9" customWidth="1"/>
    <col min="13580" max="13583" width="0" style="9" hidden="1" customWidth="1"/>
    <col min="13584" max="13584" width="11" style="9" customWidth="1"/>
    <col min="13585" max="13585" width="9.140625" style="9" customWidth="1"/>
    <col min="13586" max="13586" width="10.85546875" style="9" customWidth="1"/>
    <col min="13587" max="13587" width="11.5703125" style="9" customWidth="1"/>
    <col min="13588" max="13589" width="10.28515625" style="9" customWidth="1"/>
    <col min="13590" max="13590" width="9.42578125" style="9" customWidth="1"/>
    <col min="13591" max="13591" width="10.42578125" style="9" customWidth="1"/>
    <col min="13592" max="13592" width="10.28515625" style="9" customWidth="1"/>
    <col min="13593" max="13595" width="0" style="9" hidden="1" customWidth="1"/>
    <col min="13596" max="13596" width="14.85546875" style="9" bestFit="1" customWidth="1"/>
    <col min="13597" max="13824" width="12.85546875" style="9"/>
    <col min="13825" max="13825" width="7.140625" style="9" customWidth="1"/>
    <col min="13826" max="13826" width="36.5703125" style="9" customWidth="1"/>
    <col min="13827" max="13829" width="0" style="9" hidden="1" customWidth="1"/>
    <col min="13830" max="13830" width="16.42578125" style="9" customWidth="1"/>
    <col min="13831" max="13831" width="12.7109375" style="9" customWidth="1"/>
    <col min="13832" max="13832" width="10.5703125" style="9" customWidth="1"/>
    <col min="13833" max="13833" width="11.42578125" style="9" customWidth="1"/>
    <col min="13834" max="13834" width="11" style="9" bestFit="1" customWidth="1"/>
    <col min="13835" max="13835" width="10.140625" style="9" customWidth="1"/>
    <col min="13836" max="13839" width="0" style="9" hidden="1" customWidth="1"/>
    <col min="13840" max="13840" width="11" style="9" customWidth="1"/>
    <col min="13841" max="13841" width="9.140625" style="9" customWidth="1"/>
    <col min="13842" max="13842" width="10.85546875" style="9" customWidth="1"/>
    <col min="13843" max="13843" width="11.5703125" style="9" customWidth="1"/>
    <col min="13844" max="13845" width="10.28515625" style="9" customWidth="1"/>
    <col min="13846" max="13846" width="9.42578125" style="9" customWidth="1"/>
    <col min="13847" max="13847" width="10.42578125" style="9" customWidth="1"/>
    <col min="13848" max="13848" width="10.28515625" style="9" customWidth="1"/>
    <col min="13849" max="13851" width="0" style="9" hidden="1" customWidth="1"/>
    <col min="13852" max="13852" width="14.85546875" style="9" bestFit="1" customWidth="1"/>
    <col min="13853" max="14080" width="12.85546875" style="9"/>
    <col min="14081" max="14081" width="7.140625" style="9" customWidth="1"/>
    <col min="14082" max="14082" width="36.5703125" style="9" customWidth="1"/>
    <col min="14083" max="14085" width="0" style="9" hidden="1" customWidth="1"/>
    <col min="14086" max="14086" width="16.42578125" style="9" customWidth="1"/>
    <col min="14087" max="14087" width="12.7109375" style="9" customWidth="1"/>
    <col min="14088" max="14088" width="10.5703125" style="9" customWidth="1"/>
    <col min="14089" max="14089" width="11.42578125" style="9" customWidth="1"/>
    <col min="14090" max="14090" width="11" style="9" bestFit="1" customWidth="1"/>
    <col min="14091" max="14091" width="10.140625" style="9" customWidth="1"/>
    <col min="14092" max="14095" width="0" style="9" hidden="1" customWidth="1"/>
    <col min="14096" max="14096" width="11" style="9" customWidth="1"/>
    <col min="14097" max="14097" width="9.140625" style="9" customWidth="1"/>
    <col min="14098" max="14098" width="10.85546875" style="9" customWidth="1"/>
    <col min="14099" max="14099" width="11.5703125" style="9" customWidth="1"/>
    <col min="14100" max="14101" width="10.28515625" style="9" customWidth="1"/>
    <col min="14102" max="14102" width="9.42578125" style="9" customWidth="1"/>
    <col min="14103" max="14103" width="10.42578125" style="9" customWidth="1"/>
    <col min="14104" max="14104" width="10.28515625" style="9" customWidth="1"/>
    <col min="14105" max="14107" width="0" style="9" hidden="1" customWidth="1"/>
    <col min="14108" max="14108" width="14.85546875" style="9" bestFit="1" customWidth="1"/>
    <col min="14109" max="14336" width="12.85546875" style="9"/>
    <col min="14337" max="14337" width="7.140625" style="9" customWidth="1"/>
    <col min="14338" max="14338" width="36.5703125" style="9" customWidth="1"/>
    <col min="14339" max="14341" width="0" style="9" hidden="1" customWidth="1"/>
    <col min="14342" max="14342" width="16.42578125" style="9" customWidth="1"/>
    <col min="14343" max="14343" width="12.7109375" style="9" customWidth="1"/>
    <col min="14344" max="14344" width="10.5703125" style="9" customWidth="1"/>
    <col min="14345" max="14345" width="11.42578125" style="9" customWidth="1"/>
    <col min="14346" max="14346" width="11" style="9" bestFit="1" customWidth="1"/>
    <col min="14347" max="14347" width="10.140625" style="9" customWidth="1"/>
    <col min="14348" max="14351" width="0" style="9" hidden="1" customWidth="1"/>
    <col min="14352" max="14352" width="11" style="9" customWidth="1"/>
    <col min="14353" max="14353" width="9.140625" style="9" customWidth="1"/>
    <col min="14354" max="14354" width="10.85546875" style="9" customWidth="1"/>
    <col min="14355" max="14355" width="11.5703125" style="9" customWidth="1"/>
    <col min="14356" max="14357" width="10.28515625" style="9" customWidth="1"/>
    <col min="14358" max="14358" width="9.42578125" style="9" customWidth="1"/>
    <col min="14359" max="14359" width="10.42578125" style="9" customWidth="1"/>
    <col min="14360" max="14360" width="10.28515625" style="9" customWidth="1"/>
    <col min="14361" max="14363" width="0" style="9" hidden="1" customWidth="1"/>
    <col min="14364" max="14364" width="14.85546875" style="9" bestFit="1" customWidth="1"/>
    <col min="14365" max="14592" width="12.85546875" style="9"/>
    <col min="14593" max="14593" width="7.140625" style="9" customWidth="1"/>
    <col min="14594" max="14594" width="36.5703125" style="9" customWidth="1"/>
    <col min="14595" max="14597" width="0" style="9" hidden="1" customWidth="1"/>
    <col min="14598" max="14598" width="16.42578125" style="9" customWidth="1"/>
    <col min="14599" max="14599" width="12.7109375" style="9" customWidth="1"/>
    <col min="14600" max="14600" width="10.5703125" style="9" customWidth="1"/>
    <col min="14601" max="14601" width="11.42578125" style="9" customWidth="1"/>
    <col min="14602" max="14602" width="11" style="9" bestFit="1" customWidth="1"/>
    <col min="14603" max="14603" width="10.140625" style="9" customWidth="1"/>
    <col min="14604" max="14607" width="0" style="9" hidden="1" customWidth="1"/>
    <col min="14608" max="14608" width="11" style="9" customWidth="1"/>
    <col min="14609" max="14609" width="9.140625" style="9" customWidth="1"/>
    <col min="14610" max="14610" width="10.85546875" style="9" customWidth="1"/>
    <col min="14611" max="14611" width="11.5703125" style="9" customWidth="1"/>
    <col min="14612" max="14613" width="10.28515625" style="9" customWidth="1"/>
    <col min="14614" max="14614" width="9.42578125" style="9" customWidth="1"/>
    <col min="14615" max="14615" width="10.42578125" style="9" customWidth="1"/>
    <col min="14616" max="14616" width="10.28515625" style="9" customWidth="1"/>
    <col min="14617" max="14619" width="0" style="9" hidden="1" customWidth="1"/>
    <col min="14620" max="14620" width="14.85546875" style="9" bestFit="1" customWidth="1"/>
    <col min="14621" max="14848" width="12.85546875" style="9"/>
    <col min="14849" max="14849" width="7.140625" style="9" customWidth="1"/>
    <col min="14850" max="14850" width="36.5703125" style="9" customWidth="1"/>
    <col min="14851" max="14853" width="0" style="9" hidden="1" customWidth="1"/>
    <col min="14854" max="14854" width="16.42578125" style="9" customWidth="1"/>
    <col min="14855" max="14855" width="12.7109375" style="9" customWidth="1"/>
    <col min="14856" max="14856" width="10.5703125" style="9" customWidth="1"/>
    <col min="14857" max="14857" width="11.42578125" style="9" customWidth="1"/>
    <col min="14858" max="14858" width="11" style="9" bestFit="1" customWidth="1"/>
    <col min="14859" max="14859" width="10.140625" style="9" customWidth="1"/>
    <col min="14860" max="14863" width="0" style="9" hidden="1" customWidth="1"/>
    <col min="14864" max="14864" width="11" style="9" customWidth="1"/>
    <col min="14865" max="14865" width="9.140625" style="9" customWidth="1"/>
    <col min="14866" max="14866" width="10.85546875" style="9" customWidth="1"/>
    <col min="14867" max="14867" width="11.5703125" style="9" customWidth="1"/>
    <col min="14868" max="14869" width="10.28515625" style="9" customWidth="1"/>
    <col min="14870" max="14870" width="9.42578125" style="9" customWidth="1"/>
    <col min="14871" max="14871" width="10.42578125" style="9" customWidth="1"/>
    <col min="14872" max="14872" width="10.28515625" style="9" customWidth="1"/>
    <col min="14873" max="14875" width="0" style="9" hidden="1" customWidth="1"/>
    <col min="14876" max="14876" width="14.85546875" style="9" bestFit="1" customWidth="1"/>
    <col min="14877" max="15104" width="12.85546875" style="9"/>
    <col min="15105" max="15105" width="7.140625" style="9" customWidth="1"/>
    <col min="15106" max="15106" width="36.5703125" style="9" customWidth="1"/>
    <col min="15107" max="15109" width="0" style="9" hidden="1" customWidth="1"/>
    <col min="15110" max="15110" width="16.42578125" style="9" customWidth="1"/>
    <col min="15111" max="15111" width="12.7109375" style="9" customWidth="1"/>
    <col min="15112" max="15112" width="10.5703125" style="9" customWidth="1"/>
    <col min="15113" max="15113" width="11.42578125" style="9" customWidth="1"/>
    <col min="15114" max="15114" width="11" style="9" bestFit="1" customWidth="1"/>
    <col min="15115" max="15115" width="10.140625" style="9" customWidth="1"/>
    <col min="15116" max="15119" width="0" style="9" hidden="1" customWidth="1"/>
    <col min="15120" max="15120" width="11" style="9" customWidth="1"/>
    <col min="15121" max="15121" width="9.140625" style="9" customWidth="1"/>
    <col min="15122" max="15122" width="10.85546875" style="9" customWidth="1"/>
    <col min="15123" max="15123" width="11.5703125" style="9" customWidth="1"/>
    <col min="15124" max="15125" width="10.28515625" style="9" customWidth="1"/>
    <col min="15126" max="15126" width="9.42578125" style="9" customWidth="1"/>
    <col min="15127" max="15127" width="10.42578125" style="9" customWidth="1"/>
    <col min="15128" max="15128" width="10.28515625" style="9" customWidth="1"/>
    <col min="15129" max="15131" width="0" style="9" hidden="1" customWidth="1"/>
    <col min="15132" max="15132" width="14.85546875" style="9" bestFit="1" customWidth="1"/>
    <col min="15133" max="15360" width="12.85546875" style="9"/>
    <col min="15361" max="15361" width="7.140625" style="9" customWidth="1"/>
    <col min="15362" max="15362" width="36.5703125" style="9" customWidth="1"/>
    <col min="15363" max="15365" width="0" style="9" hidden="1" customWidth="1"/>
    <col min="15366" max="15366" width="16.42578125" style="9" customWidth="1"/>
    <col min="15367" max="15367" width="12.7109375" style="9" customWidth="1"/>
    <col min="15368" max="15368" width="10.5703125" style="9" customWidth="1"/>
    <col min="15369" max="15369" width="11.42578125" style="9" customWidth="1"/>
    <col min="15370" max="15370" width="11" style="9" bestFit="1" customWidth="1"/>
    <col min="15371" max="15371" width="10.140625" style="9" customWidth="1"/>
    <col min="15372" max="15375" width="0" style="9" hidden="1" customWidth="1"/>
    <col min="15376" max="15376" width="11" style="9" customWidth="1"/>
    <col min="15377" max="15377" width="9.140625" style="9" customWidth="1"/>
    <col min="15378" max="15378" width="10.85546875" style="9" customWidth="1"/>
    <col min="15379" max="15379" width="11.5703125" style="9" customWidth="1"/>
    <col min="15380" max="15381" width="10.28515625" style="9" customWidth="1"/>
    <col min="15382" max="15382" width="9.42578125" style="9" customWidth="1"/>
    <col min="15383" max="15383" width="10.42578125" style="9" customWidth="1"/>
    <col min="15384" max="15384" width="10.28515625" style="9" customWidth="1"/>
    <col min="15385" max="15387" width="0" style="9" hidden="1" customWidth="1"/>
    <col min="15388" max="15388" width="14.85546875" style="9" bestFit="1" customWidth="1"/>
    <col min="15389" max="15616" width="12.85546875" style="9"/>
    <col min="15617" max="15617" width="7.140625" style="9" customWidth="1"/>
    <col min="15618" max="15618" width="36.5703125" style="9" customWidth="1"/>
    <col min="15619" max="15621" width="0" style="9" hidden="1" customWidth="1"/>
    <col min="15622" max="15622" width="16.42578125" style="9" customWidth="1"/>
    <col min="15623" max="15623" width="12.7109375" style="9" customWidth="1"/>
    <col min="15624" max="15624" width="10.5703125" style="9" customWidth="1"/>
    <col min="15625" max="15625" width="11.42578125" style="9" customWidth="1"/>
    <col min="15626" max="15626" width="11" style="9" bestFit="1" customWidth="1"/>
    <col min="15627" max="15627" width="10.140625" style="9" customWidth="1"/>
    <col min="15628" max="15631" width="0" style="9" hidden="1" customWidth="1"/>
    <col min="15632" max="15632" width="11" style="9" customWidth="1"/>
    <col min="15633" max="15633" width="9.140625" style="9" customWidth="1"/>
    <col min="15634" max="15634" width="10.85546875" style="9" customWidth="1"/>
    <col min="15635" max="15635" width="11.5703125" style="9" customWidth="1"/>
    <col min="15636" max="15637" width="10.28515625" style="9" customWidth="1"/>
    <col min="15638" max="15638" width="9.42578125" style="9" customWidth="1"/>
    <col min="15639" max="15639" width="10.42578125" style="9" customWidth="1"/>
    <col min="15640" max="15640" width="10.28515625" style="9" customWidth="1"/>
    <col min="15641" max="15643" width="0" style="9" hidden="1" customWidth="1"/>
    <col min="15644" max="15644" width="14.85546875" style="9" bestFit="1" customWidth="1"/>
    <col min="15645" max="15872" width="12.85546875" style="9"/>
    <col min="15873" max="15873" width="7.140625" style="9" customWidth="1"/>
    <col min="15874" max="15874" width="36.5703125" style="9" customWidth="1"/>
    <col min="15875" max="15877" width="0" style="9" hidden="1" customWidth="1"/>
    <col min="15878" max="15878" width="16.42578125" style="9" customWidth="1"/>
    <col min="15879" max="15879" width="12.7109375" style="9" customWidth="1"/>
    <col min="15880" max="15880" width="10.5703125" style="9" customWidth="1"/>
    <col min="15881" max="15881" width="11.42578125" style="9" customWidth="1"/>
    <col min="15882" max="15882" width="11" style="9" bestFit="1" customWidth="1"/>
    <col min="15883" max="15883" width="10.140625" style="9" customWidth="1"/>
    <col min="15884" max="15887" width="0" style="9" hidden="1" customWidth="1"/>
    <col min="15888" max="15888" width="11" style="9" customWidth="1"/>
    <col min="15889" max="15889" width="9.140625" style="9" customWidth="1"/>
    <col min="15890" max="15890" width="10.85546875" style="9" customWidth="1"/>
    <col min="15891" max="15891" width="11.5703125" style="9" customWidth="1"/>
    <col min="15892" max="15893" width="10.28515625" style="9" customWidth="1"/>
    <col min="15894" max="15894" width="9.42578125" style="9" customWidth="1"/>
    <col min="15895" max="15895" width="10.42578125" style="9" customWidth="1"/>
    <col min="15896" max="15896" width="10.28515625" style="9" customWidth="1"/>
    <col min="15897" max="15899" width="0" style="9" hidden="1" customWidth="1"/>
    <col min="15900" max="15900" width="14.85546875" style="9" bestFit="1" customWidth="1"/>
    <col min="15901" max="16128" width="12.85546875" style="9"/>
    <col min="16129" max="16129" width="7.140625" style="9" customWidth="1"/>
    <col min="16130" max="16130" width="36.5703125" style="9" customWidth="1"/>
    <col min="16131" max="16133" width="0" style="9" hidden="1" customWidth="1"/>
    <col min="16134" max="16134" width="16.42578125" style="9" customWidth="1"/>
    <col min="16135" max="16135" width="12.7109375" style="9" customWidth="1"/>
    <col min="16136" max="16136" width="10.5703125" style="9" customWidth="1"/>
    <col min="16137" max="16137" width="11.42578125" style="9" customWidth="1"/>
    <col min="16138" max="16138" width="11" style="9" bestFit="1" customWidth="1"/>
    <col min="16139" max="16139" width="10.140625" style="9" customWidth="1"/>
    <col min="16140" max="16143" width="0" style="9" hidden="1" customWidth="1"/>
    <col min="16144" max="16144" width="11" style="9" customWidth="1"/>
    <col min="16145" max="16145" width="9.140625" style="9" customWidth="1"/>
    <col min="16146" max="16146" width="10.85546875" style="9" customWidth="1"/>
    <col min="16147" max="16147" width="11.5703125" style="9" customWidth="1"/>
    <col min="16148" max="16149" width="10.28515625" style="9" customWidth="1"/>
    <col min="16150" max="16150" width="9.42578125" style="9" customWidth="1"/>
    <col min="16151" max="16151" width="10.42578125" style="9" customWidth="1"/>
    <col min="16152" max="16152" width="10.28515625" style="9" customWidth="1"/>
    <col min="16153" max="16155" width="0" style="9" hidden="1" customWidth="1"/>
    <col min="16156" max="16156" width="14.85546875" style="9" bestFit="1" customWidth="1"/>
    <col min="16157" max="16384" width="12.85546875" style="9"/>
  </cols>
  <sheetData>
    <row r="1" spans="1:27" ht="21" customHeight="1">
      <c r="A1" s="587" t="s">
        <v>1979</v>
      </c>
      <c r="B1" s="587"/>
      <c r="C1" s="587"/>
      <c r="D1" s="587"/>
      <c r="E1" s="587"/>
      <c r="F1" s="587"/>
      <c r="G1" s="587"/>
      <c r="H1" s="587"/>
      <c r="I1" s="587"/>
      <c r="J1" s="587"/>
      <c r="K1" s="587"/>
      <c r="L1" s="587"/>
      <c r="M1" s="587"/>
      <c r="N1" s="587"/>
      <c r="O1" s="587"/>
      <c r="P1" s="587"/>
      <c r="Q1" s="587"/>
      <c r="R1" s="587"/>
      <c r="S1" s="587"/>
      <c r="T1" s="587"/>
      <c r="U1" s="587"/>
      <c r="V1" s="587"/>
      <c r="W1" s="587"/>
      <c r="X1" s="587"/>
    </row>
    <row r="2" spans="1:27" ht="21" customHeight="1">
      <c r="A2" s="596" t="s">
        <v>1996</v>
      </c>
      <c r="B2" s="596"/>
      <c r="C2" s="596"/>
      <c r="D2" s="596"/>
      <c r="E2" s="596"/>
      <c r="F2" s="596"/>
      <c r="G2" s="596"/>
      <c r="H2" s="596"/>
      <c r="I2" s="596"/>
      <c r="J2" s="596"/>
      <c r="K2" s="596"/>
      <c r="L2" s="596"/>
      <c r="M2" s="596"/>
      <c r="N2" s="596"/>
      <c r="O2" s="596"/>
      <c r="P2" s="596"/>
      <c r="Q2" s="596"/>
      <c r="R2" s="596"/>
      <c r="S2" s="596"/>
      <c r="T2" s="596"/>
      <c r="U2" s="596"/>
      <c r="V2" s="596"/>
      <c r="W2" s="596"/>
      <c r="X2" s="596"/>
    </row>
    <row r="3" spans="1:27" ht="21" customHeight="1">
      <c r="A3" s="597" t="s">
        <v>383</v>
      </c>
      <c r="B3" s="597"/>
      <c r="C3" s="597"/>
      <c r="D3" s="597"/>
      <c r="E3" s="597"/>
      <c r="F3" s="597"/>
      <c r="G3" s="597"/>
      <c r="H3" s="597"/>
      <c r="I3" s="597"/>
      <c r="J3" s="597"/>
      <c r="K3" s="597"/>
      <c r="L3" s="597"/>
      <c r="M3" s="597"/>
      <c r="N3" s="597"/>
      <c r="O3" s="597"/>
      <c r="P3" s="597"/>
      <c r="Q3" s="597"/>
      <c r="R3" s="597"/>
      <c r="S3" s="597"/>
      <c r="T3" s="597"/>
      <c r="U3" s="597"/>
      <c r="V3" s="597"/>
      <c r="W3" s="597"/>
      <c r="X3" s="597"/>
    </row>
    <row r="4" spans="1:27" ht="21" customHeight="1">
      <c r="A4" s="597" t="s">
        <v>370</v>
      </c>
      <c r="B4" s="597"/>
      <c r="C4" s="597"/>
      <c r="D4" s="597"/>
      <c r="E4" s="597"/>
      <c r="F4" s="597"/>
      <c r="G4" s="597"/>
      <c r="H4" s="597"/>
      <c r="I4" s="597"/>
      <c r="J4" s="597"/>
      <c r="K4" s="597"/>
      <c r="L4" s="597"/>
      <c r="M4" s="597"/>
      <c r="N4" s="597"/>
      <c r="O4" s="597"/>
      <c r="P4" s="597"/>
      <c r="Q4" s="597"/>
      <c r="R4" s="597"/>
      <c r="S4" s="597"/>
      <c r="T4" s="597"/>
      <c r="U4" s="597"/>
      <c r="V4" s="597"/>
      <c r="W4" s="597"/>
      <c r="X4" s="597"/>
    </row>
    <row r="5" spans="1:27" ht="21.75" customHeight="1">
      <c r="A5" s="273"/>
      <c r="B5" s="12"/>
      <c r="D5" s="7"/>
      <c r="E5" s="7"/>
      <c r="F5" s="7"/>
      <c r="X5" s="242" t="s">
        <v>196</v>
      </c>
      <c r="Y5" s="275">
        <f>X10-'[1]Biêu 3-PA phan bổ'!$F$9</f>
        <v>4170290.7119999994</v>
      </c>
      <c r="Z5" s="276">
        <f>Y5+'[2]44CK'!E8</f>
        <v>4442275.7119999994</v>
      </c>
    </row>
    <row r="6" spans="1:27" s="275" customFormat="1" ht="12.75" customHeight="1">
      <c r="A6" s="598" t="s">
        <v>87</v>
      </c>
      <c r="B6" s="594" t="s">
        <v>474</v>
      </c>
      <c r="C6" s="594" t="s">
        <v>475</v>
      </c>
      <c r="D6" s="594" t="s">
        <v>476</v>
      </c>
      <c r="E6" s="594" t="s">
        <v>477</v>
      </c>
      <c r="F6" s="594" t="s">
        <v>478</v>
      </c>
      <c r="G6" s="594"/>
      <c r="H6" s="594"/>
      <c r="I6" s="594"/>
      <c r="J6" s="594"/>
      <c r="K6" s="594"/>
      <c r="L6" s="588" t="s">
        <v>479</v>
      </c>
      <c r="M6" s="589"/>
      <c r="N6" s="589"/>
      <c r="O6" s="590"/>
      <c r="P6" s="588" t="s">
        <v>480</v>
      </c>
      <c r="Q6" s="589"/>
      <c r="R6" s="589"/>
      <c r="S6" s="589"/>
      <c r="T6" s="590"/>
      <c r="U6" s="588" t="s">
        <v>481</v>
      </c>
      <c r="V6" s="589"/>
      <c r="W6" s="589"/>
      <c r="X6" s="590"/>
    </row>
    <row r="7" spans="1:27" s="275" customFormat="1" ht="12.75" customHeight="1">
      <c r="A7" s="598"/>
      <c r="B7" s="594"/>
      <c r="C7" s="594"/>
      <c r="D7" s="594"/>
      <c r="E7" s="594"/>
      <c r="F7" s="594" t="s">
        <v>482</v>
      </c>
      <c r="G7" s="594" t="s">
        <v>483</v>
      </c>
      <c r="H7" s="594"/>
      <c r="I7" s="594"/>
      <c r="J7" s="594"/>
      <c r="K7" s="594"/>
      <c r="L7" s="591"/>
      <c r="M7" s="592"/>
      <c r="N7" s="592"/>
      <c r="O7" s="593"/>
      <c r="P7" s="591"/>
      <c r="Q7" s="592"/>
      <c r="R7" s="592"/>
      <c r="S7" s="592"/>
      <c r="T7" s="593"/>
      <c r="U7" s="591"/>
      <c r="V7" s="592"/>
      <c r="W7" s="592"/>
      <c r="X7" s="593"/>
      <c r="Y7" s="275">
        <f>Y9-'[3]B5-KCM'!$AP$10</f>
        <v>6737666.7119999994</v>
      </c>
    </row>
    <row r="8" spans="1:27" s="275" customFormat="1" ht="12.75" customHeight="1">
      <c r="A8" s="598"/>
      <c r="B8" s="594"/>
      <c r="C8" s="594"/>
      <c r="D8" s="594"/>
      <c r="E8" s="594"/>
      <c r="F8" s="594"/>
      <c r="G8" s="594" t="s">
        <v>484</v>
      </c>
      <c r="H8" s="594" t="s">
        <v>485</v>
      </c>
      <c r="I8" s="594"/>
      <c r="J8" s="594"/>
      <c r="K8" s="594"/>
      <c r="L8" s="582" t="s">
        <v>229</v>
      </c>
      <c r="M8" s="584" t="s">
        <v>485</v>
      </c>
      <c r="N8" s="585"/>
      <c r="O8" s="586"/>
      <c r="P8" s="582" t="s">
        <v>229</v>
      </c>
      <c r="Q8" s="584" t="s">
        <v>485</v>
      </c>
      <c r="R8" s="585"/>
      <c r="S8" s="585"/>
      <c r="T8" s="586"/>
      <c r="U8" s="582" t="s">
        <v>229</v>
      </c>
      <c r="V8" s="584" t="s">
        <v>485</v>
      </c>
      <c r="W8" s="585"/>
      <c r="X8" s="586"/>
      <c r="Z8" s="275">
        <f>Z9-AA8</f>
        <v>4394027</v>
      </c>
      <c r="AA8" s="275">
        <f>V10+W10</f>
        <v>0</v>
      </c>
    </row>
    <row r="9" spans="1:27" s="275" customFormat="1" ht="34.5" customHeight="1">
      <c r="A9" s="599"/>
      <c r="B9" s="582"/>
      <c r="C9" s="582"/>
      <c r="D9" s="582"/>
      <c r="E9" s="582"/>
      <c r="F9" s="594"/>
      <c r="G9" s="594"/>
      <c r="H9" s="277" t="s">
        <v>486</v>
      </c>
      <c r="I9" s="277" t="s">
        <v>487</v>
      </c>
      <c r="J9" s="277" t="s">
        <v>488</v>
      </c>
      <c r="K9" s="277" t="s">
        <v>489</v>
      </c>
      <c r="L9" s="595"/>
      <c r="M9" s="278" t="s">
        <v>486</v>
      </c>
      <c r="N9" s="278" t="s">
        <v>487</v>
      </c>
      <c r="O9" s="278" t="s">
        <v>488</v>
      </c>
      <c r="P9" s="583"/>
      <c r="Q9" s="386" t="s">
        <v>486</v>
      </c>
      <c r="R9" s="386" t="s">
        <v>487</v>
      </c>
      <c r="S9" s="386" t="s">
        <v>488</v>
      </c>
      <c r="T9" s="386" t="s">
        <v>489</v>
      </c>
      <c r="U9" s="583"/>
      <c r="V9" s="277" t="s">
        <v>486</v>
      </c>
      <c r="W9" s="277" t="s">
        <v>487</v>
      </c>
      <c r="X9" s="277" t="s">
        <v>488</v>
      </c>
      <c r="Y9" s="279">
        <f>X10-'[4]B4-HTCT'!$BH$11</f>
        <v>6993570.7119999994</v>
      </c>
      <c r="Z9" s="275">
        <f>4044024-'[2]44CK'!D8+1001000</f>
        <v>4394027</v>
      </c>
      <c r="AA9" s="275">
        <f>Z9-W10</f>
        <v>4394027</v>
      </c>
    </row>
    <row r="10" spans="1:27" s="281" customFormat="1" ht="18.75">
      <c r="A10" s="490"/>
      <c r="B10" s="491" t="s">
        <v>229</v>
      </c>
      <c r="C10" s="492"/>
      <c r="D10" s="493"/>
      <c r="E10" s="493"/>
      <c r="F10" s="494"/>
      <c r="G10" s="495">
        <v>45370020.622442998</v>
      </c>
      <c r="H10" s="495">
        <v>1843998</v>
      </c>
      <c r="I10" s="495">
        <v>0</v>
      </c>
      <c r="J10" s="495">
        <v>29431761.378443003</v>
      </c>
      <c r="K10" s="495">
        <v>6672142.1370000001</v>
      </c>
      <c r="L10" s="495">
        <v>974500</v>
      </c>
      <c r="M10" s="495">
        <v>0</v>
      </c>
      <c r="N10" s="495">
        <v>0</v>
      </c>
      <c r="O10" s="495">
        <v>496571</v>
      </c>
      <c r="P10" s="495">
        <v>20060079.587501001</v>
      </c>
      <c r="Q10" s="495">
        <v>0</v>
      </c>
      <c r="R10" s="495">
        <v>0</v>
      </c>
      <c r="S10" s="495">
        <v>13327348.761501001</v>
      </c>
      <c r="T10" s="495">
        <v>2525130</v>
      </c>
      <c r="U10" s="495">
        <v>8066241.1439999994</v>
      </c>
      <c r="V10" s="495">
        <v>0</v>
      </c>
      <c r="W10" s="495">
        <v>0</v>
      </c>
      <c r="X10" s="495">
        <v>8066241.1439999994</v>
      </c>
      <c r="Y10" s="280" t="e">
        <f>Y11+Y37+Y52+Y97+Y265+Y342+Y463+Y507+Y606+Y623+Y635+Y638+Y651+Y654+Y657+#REF!+#REF!+#REF!+#REF!+#REF!+Y724+Y726+Y732+Y737+#REF!+#REF!+#REF!+Y740</f>
        <v>#VALUE!</v>
      </c>
      <c r="Z10" s="280" t="e">
        <f>Z11+Z37+Z52+Z97+Z265+Z342+Z463+Z507+Z606+Z623+Z635+Z638+Z651+Z654+Z657+#REF!+#REF!+#REF!+#REF!+#REF!+Z724+Z726+Z732+Z737+#REF!+#REF!+#REF!+Z740</f>
        <v>#REF!</v>
      </c>
      <c r="AA10" s="280" t="e">
        <f>AA11+AA37+AA52+AA97+AA265+AA342+AA463+AA507+AA606+AA623+AA635+AA638+AA651+AA654+AA657+#REF!+#REF!+#REF!+#REF!+#REF!+AA724+AA726+AA732+AA737+#REF!+#REF!+#REF!+AA740</f>
        <v>#REF!</v>
      </c>
    </row>
    <row r="11" spans="1:27" s="285" customFormat="1" ht="18.75">
      <c r="A11" s="496" t="s">
        <v>11</v>
      </c>
      <c r="B11" s="497" t="s">
        <v>425</v>
      </c>
      <c r="C11" s="498"/>
      <c r="D11" s="498"/>
      <c r="E11" s="498"/>
      <c r="F11" s="498"/>
      <c r="G11" s="499">
        <f>G12+G35</f>
        <v>4687230</v>
      </c>
      <c r="H11" s="499">
        <f t="shared" ref="H11:X11" si="0">H12+H35</f>
        <v>223080</v>
      </c>
      <c r="I11" s="499">
        <f t="shared" si="0"/>
        <v>0</v>
      </c>
      <c r="J11" s="499">
        <f t="shared" si="0"/>
        <v>2175116</v>
      </c>
      <c r="K11" s="499">
        <f t="shared" si="0"/>
        <v>1281630</v>
      </c>
      <c r="L11" s="499">
        <f t="shared" si="0"/>
        <v>974500</v>
      </c>
      <c r="M11" s="499">
        <f t="shared" si="0"/>
        <v>0</v>
      </c>
      <c r="N11" s="499">
        <f t="shared" si="0"/>
        <v>0</v>
      </c>
      <c r="O11" s="499">
        <f t="shared" si="0"/>
        <v>496571</v>
      </c>
      <c r="P11" s="499">
        <f t="shared" si="0"/>
        <v>2127796</v>
      </c>
      <c r="Q11" s="499">
        <f t="shared" si="0"/>
        <v>0</v>
      </c>
      <c r="R11" s="499">
        <f t="shared" si="0"/>
        <v>0</v>
      </c>
      <c r="S11" s="499">
        <f t="shared" si="0"/>
        <v>741690</v>
      </c>
      <c r="T11" s="499">
        <f t="shared" si="0"/>
        <v>617596</v>
      </c>
      <c r="U11" s="499">
        <f t="shared" si="0"/>
        <v>857238</v>
      </c>
      <c r="V11" s="499">
        <f t="shared" si="0"/>
        <v>0</v>
      </c>
      <c r="W11" s="499">
        <f t="shared" si="0"/>
        <v>0</v>
      </c>
      <c r="X11" s="499">
        <f t="shared" si="0"/>
        <v>857238</v>
      </c>
      <c r="Y11" s="9" t="s">
        <v>490</v>
      </c>
    </row>
    <row r="12" spans="1:27" s="285" customFormat="1" ht="25.5">
      <c r="A12" s="282" t="s">
        <v>491</v>
      </c>
      <c r="B12" s="286" t="s">
        <v>492</v>
      </c>
      <c r="C12" s="284"/>
      <c r="D12" s="284"/>
      <c r="E12" s="284"/>
      <c r="F12" s="284"/>
      <c r="G12" s="280">
        <f>SUM(G13:G34)</f>
        <v>4445910</v>
      </c>
      <c r="H12" s="280">
        <f t="shared" ref="H12:X12" si="1">SUM(H13:H34)</f>
        <v>0</v>
      </c>
      <c r="I12" s="280">
        <f t="shared" si="1"/>
        <v>0</v>
      </c>
      <c r="J12" s="280">
        <f t="shared" si="1"/>
        <v>2156876</v>
      </c>
      <c r="K12" s="280">
        <f t="shared" si="1"/>
        <v>1281630</v>
      </c>
      <c r="L12" s="280">
        <f t="shared" si="1"/>
        <v>974500</v>
      </c>
      <c r="M12" s="280">
        <f t="shared" si="1"/>
        <v>0</v>
      </c>
      <c r="N12" s="280">
        <f t="shared" si="1"/>
        <v>0</v>
      </c>
      <c r="O12" s="280">
        <f t="shared" si="1"/>
        <v>496571</v>
      </c>
      <c r="P12" s="280">
        <f t="shared" si="1"/>
        <v>2127796</v>
      </c>
      <c r="Q12" s="280">
        <f t="shared" si="1"/>
        <v>0</v>
      </c>
      <c r="R12" s="280">
        <f t="shared" si="1"/>
        <v>0</v>
      </c>
      <c r="S12" s="280">
        <f t="shared" si="1"/>
        <v>741690</v>
      </c>
      <c r="T12" s="280">
        <f t="shared" si="1"/>
        <v>617596</v>
      </c>
      <c r="U12" s="280">
        <f t="shared" si="1"/>
        <v>848118</v>
      </c>
      <c r="V12" s="280">
        <f t="shared" si="1"/>
        <v>0</v>
      </c>
      <c r="W12" s="280">
        <f t="shared" si="1"/>
        <v>0</v>
      </c>
      <c r="X12" s="280">
        <f t="shared" si="1"/>
        <v>848118</v>
      </c>
      <c r="Y12" s="9" t="s">
        <v>490</v>
      </c>
    </row>
    <row r="13" spans="1:27" s="285" customFormat="1" ht="25.5">
      <c r="A13" s="287">
        <v>1</v>
      </c>
      <c r="B13" s="288" t="s">
        <v>493</v>
      </c>
      <c r="C13" s="289" t="s">
        <v>494</v>
      </c>
      <c r="D13" s="284"/>
      <c r="E13" s="284"/>
      <c r="F13" s="290" t="s">
        <v>495</v>
      </c>
      <c r="G13" s="291">
        <v>14175</v>
      </c>
      <c r="H13" s="292"/>
      <c r="I13" s="292"/>
      <c r="J13" s="291">
        <v>14175</v>
      </c>
      <c r="K13" s="291">
        <v>0</v>
      </c>
      <c r="L13" s="291">
        <f>M13+O13+N13</f>
        <v>9604</v>
      </c>
      <c r="M13" s="291"/>
      <c r="N13" s="291"/>
      <c r="O13" s="291">
        <v>9604</v>
      </c>
      <c r="P13" s="291">
        <v>13405</v>
      </c>
      <c r="Q13" s="291"/>
      <c r="R13" s="291"/>
      <c r="S13" s="291">
        <v>13405</v>
      </c>
      <c r="T13" s="291"/>
      <c r="U13" s="293">
        <f>SUM(V13:X13)</f>
        <v>0</v>
      </c>
      <c r="V13" s="292"/>
      <c r="W13" s="292"/>
      <c r="X13" s="293"/>
      <c r="Y13" s="9" t="s">
        <v>490</v>
      </c>
    </row>
    <row r="14" spans="1:27" s="285" customFormat="1" ht="25.5">
      <c r="A14" s="287">
        <v>2</v>
      </c>
      <c r="B14" s="288" t="s">
        <v>496</v>
      </c>
      <c r="C14" s="289" t="s">
        <v>497</v>
      </c>
      <c r="D14" s="284"/>
      <c r="E14" s="284"/>
      <c r="F14" s="290" t="s">
        <v>498</v>
      </c>
      <c r="G14" s="291">
        <v>32000</v>
      </c>
      <c r="H14" s="292"/>
      <c r="I14" s="292"/>
      <c r="J14" s="291">
        <v>32000</v>
      </c>
      <c r="K14" s="291">
        <v>0</v>
      </c>
      <c r="L14" s="291">
        <v>39173</v>
      </c>
      <c r="M14" s="291"/>
      <c r="N14" s="291"/>
      <c r="O14" s="291">
        <v>39173</v>
      </c>
      <c r="P14" s="291">
        <v>31827</v>
      </c>
      <c r="Q14" s="291"/>
      <c r="R14" s="291"/>
      <c r="S14" s="291">
        <v>31827</v>
      </c>
      <c r="T14" s="291"/>
      <c r="U14" s="293">
        <f t="shared" ref="U14:U36" si="2">SUM(V14:X14)</f>
        <v>0</v>
      </c>
      <c r="V14" s="292"/>
      <c r="W14" s="292"/>
      <c r="X14" s="293">
        <v>0</v>
      </c>
      <c r="Y14" s="9" t="s">
        <v>490</v>
      </c>
    </row>
    <row r="15" spans="1:27" s="285" customFormat="1" ht="25.5">
      <c r="A15" s="287">
        <v>3</v>
      </c>
      <c r="B15" s="288" t="s">
        <v>499</v>
      </c>
      <c r="C15" s="289" t="s">
        <v>500</v>
      </c>
      <c r="D15" s="284"/>
      <c r="E15" s="284"/>
      <c r="F15" s="290" t="s">
        <v>501</v>
      </c>
      <c r="G15" s="291">
        <v>11000</v>
      </c>
      <c r="H15" s="292"/>
      <c r="I15" s="292"/>
      <c r="J15" s="291">
        <v>11000</v>
      </c>
      <c r="K15" s="291">
        <v>0</v>
      </c>
      <c r="L15" s="291">
        <f>M15+N15+O15</f>
        <v>39424</v>
      </c>
      <c r="M15" s="291"/>
      <c r="N15" s="291"/>
      <c r="O15" s="291">
        <v>39424</v>
      </c>
      <c r="P15" s="291">
        <v>10556</v>
      </c>
      <c r="Q15" s="291"/>
      <c r="R15" s="291"/>
      <c r="S15" s="291">
        <v>10556</v>
      </c>
      <c r="T15" s="291"/>
      <c r="U15" s="293">
        <f t="shared" si="2"/>
        <v>100</v>
      </c>
      <c r="V15" s="292"/>
      <c r="W15" s="292"/>
      <c r="X15" s="293">
        <v>100</v>
      </c>
      <c r="Y15" s="9" t="s">
        <v>490</v>
      </c>
    </row>
    <row r="16" spans="1:27" s="285" customFormat="1" ht="25.5">
      <c r="A16" s="287">
        <v>4</v>
      </c>
      <c r="B16" s="288" t="s">
        <v>502</v>
      </c>
      <c r="C16" s="289" t="s">
        <v>497</v>
      </c>
      <c r="D16" s="284"/>
      <c r="E16" s="284"/>
      <c r="F16" s="290" t="s">
        <v>503</v>
      </c>
      <c r="G16" s="291">
        <v>11712</v>
      </c>
      <c r="H16" s="292"/>
      <c r="I16" s="292"/>
      <c r="J16" s="291">
        <v>11712</v>
      </c>
      <c r="K16" s="291">
        <v>0</v>
      </c>
      <c r="L16" s="291">
        <f>M16+N16+O16</f>
        <v>12905</v>
      </c>
      <c r="M16" s="291"/>
      <c r="N16" s="291"/>
      <c r="O16" s="291">
        <v>12905</v>
      </c>
      <c r="P16" s="291">
        <v>9920</v>
      </c>
      <c r="Q16" s="291"/>
      <c r="R16" s="291"/>
      <c r="S16" s="291">
        <v>9920</v>
      </c>
      <c r="T16" s="291"/>
      <c r="U16" s="293">
        <f t="shared" si="2"/>
        <v>1200</v>
      </c>
      <c r="V16" s="292"/>
      <c r="W16" s="292"/>
      <c r="X16" s="293">
        <v>1200</v>
      </c>
      <c r="Y16" s="9" t="s">
        <v>490</v>
      </c>
    </row>
    <row r="17" spans="1:25" s="285" customFormat="1" ht="25.5">
      <c r="A17" s="287">
        <v>5</v>
      </c>
      <c r="B17" s="288" t="s">
        <v>504</v>
      </c>
      <c r="C17" s="289" t="s">
        <v>497</v>
      </c>
      <c r="D17" s="284"/>
      <c r="E17" s="284"/>
      <c r="F17" s="290" t="s">
        <v>505</v>
      </c>
      <c r="G17" s="291">
        <v>11000</v>
      </c>
      <c r="H17" s="292"/>
      <c r="I17" s="292"/>
      <c r="J17" s="291">
        <v>11000</v>
      </c>
      <c r="K17" s="291">
        <v>0</v>
      </c>
      <c r="L17" s="291">
        <f>M17+N17+O17</f>
        <v>161176</v>
      </c>
      <c r="M17" s="291"/>
      <c r="N17" s="291"/>
      <c r="O17" s="291">
        <v>161176</v>
      </c>
      <c r="P17" s="291">
        <v>10772</v>
      </c>
      <c r="Q17" s="291"/>
      <c r="R17" s="291"/>
      <c r="S17" s="291">
        <v>10772</v>
      </c>
      <c r="T17" s="291"/>
      <c r="U17" s="293">
        <f t="shared" si="2"/>
        <v>228</v>
      </c>
      <c r="V17" s="292"/>
      <c r="W17" s="292"/>
      <c r="X17" s="293">
        <v>228</v>
      </c>
      <c r="Y17" s="9" t="s">
        <v>490</v>
      </c>
    </row>
    <row r="18" spans="1:25" s="285" customFormat="1" ht="38.25">
      <c r="A18" s="287">
        <v>6</v>
      </c>
      <c r="B18" s="294" t="s">
        <v>506</v>
      </c>
      <c r="C18" s="289" t="s">
        <v>497</v>
      </c>
      <c r="D18" s="284"/>
      <c r="E18" s="284"/>
      <c r="F18" s="295" t="s">
        <v>507</v>
      </c>
      <c r="G18" s="291">
        <v>630292</v>
      </c>
      <c r="H18" s="292"/>
      <c r="I18" s="292"/>
      <c r="J18" s="291">
        <v>20000</v>
      </c>
      <c r="K18" s="291">
        <v>610292</v>
      </c>
      <c r="L18" s="291">
        <v>44489</v>
      </c>
      <c r="M18" s="292"/>
      <c r="N18" s="292"/>
      <c r="O18" s="291">
        <v>44489</v>
      </c>
      <c r="P18" s="291">
        <v>7929</v>
      </c>
      <c r="Q18" s="291"/>
      <c r="R18" s="291"/>
      <c r="S18" s="291">
        <v>7929</v>
      </c>
      <c r="T18" s="291"/>
      <c r="U18" s="293">
        <f t="shared" si="2"/>
        <v>12071</v>
      </c>
      <c r="V18" s="292"/>
      <c r="W18" s="292"/>
      <c r="X18" s="293">
        <v>12071</v>
      </c>
      <c r="Y18" s="9" t="s">
        <v>490</v>
      </c>
    </row>
    <row r="19" spans="1:25" s="285" customFormat="1" ht="51">
      <c r="A19" s="287">
        <v>7</v>
      </c>
      <c r="B19" s="294" t="s">
        <v>508</v>
      </c>
      <c r="C19" s="289" t="s">
        <v>497</v>
      </c>
      <c r="D19" s="284"/>
      <c r="E19" s="284"/>
      <c r="F19" s="295" t="s">
        <v>509</v>
      </c>
      <c r="G19" s="291">
        <v>561267</v>
      </c>
      <c r="H19" s="292"/>
      <c r="I19" s="292"/>
      <c r="J19" s="291">
        <v>15000</v>
      </c>
      <c r="K19" s="291">
        <v>546267</v>
      </c>
      <c r="L19" s="291">
        <f>P19+Q19</f>
        <v>492929</v>
      </c>
      <c r="M19" s="291"/>
      <c r="N19" s="291"/>
      <c r="O19" s="291">
        <f>S19+U19</f>
        <v>15000</v>
      </c>
      <c r="P19" s="291">
        <v>492929</v>
      </c>
      <c r="Q19" s="291"/>
      <c r="R19" s="291"/>
      <c r="S19" s="291">
        <v>404</v>
      </c>
      <c r="T19" s="291">
        <v>492525</v>
      </c>
      <c r="U19" s="293">
        <f t="shared" si="2"/>
        <v>14596</v>
      </c>
      <c r="V19" s="292"/>
      <c r="W19" s="292"/>
      <c r="X19" s="293">
        <v>14596</v>
      </c>
      <c r="Y19" s="9" t="s">
        <v>490</v>
      </c>
    </row>
    <row r="20" spans="1:25" s="285" customFormat="1" ht="25.5">
      <c r="A20" s="287">
        <v>8</v>
      </c>
      <c r="B20" s="294" t="s">
        <v>510</v>
      </c>
      <c r="C20" s="289" t="s">
        <v>511</v>
      </c>
      <c r="D20" s="284"/>
      <c r="E20" s="284"/>
      <c r="F20" s="295" t="s">
        <v>512</v>
      </c>
      <c r="G20" s="291">
        <v>130071</v>
      </c>
      <c r="H20" s="292"/>
      <c r="I20" s="292"/>
      <c r="J20" s="291">
        <v>5000</v>
      </c>
      <c r="K20" s="291">
        <v>125071</v>
      </c>
      <c r="L20" s="291">
        <f>M20+N20+O20</f>
        <v>91960</v>
      </c>
      <c r="M20" s="292"/>
      <c r="N20" s="291"/>
      <c r="O20" s="291">
        <v>91960</v>
      </c>
      <c r="P20" s="291">
        <v>125071</v>
      </c>
      <c r="Q20" s="291"/>
      <c r="R20" s="291"/>
      <c r="S20" s="291">
        <v>0</v>
      </c>
      <c r="T20" s="291">
        <v>125071</v>
      </c>
      <c r="U20" s="293">
        <f t="shared" si="2"/>
        <v>5000</v>
      </c>
      <c r="V20" s="292"/>
      <c r="W20" s="292"/>
      <c r="X20" s="293">
        <v>5000</v>
      </c>
      <c r="Y20" s="9" t="s">
        <v>490</v>
      </c>
    </row>
    <row r="21" spans="1:25" s="285" customFormat="1" ht="51">
      <c r="A21" s="287">
        <v>9</v>
      </c>
      <c r="B21" s="288" t="s">
        <v>513</v>
      </c>
      <c r="C21" s="289" t="s">
        <v>497</v>
      </c>
      <c r="D21" s="284"/>
      <c r="E21" s="284"/>
      <c r="F21" s="290" t="s">
        <v>514</v>
      </c>
      <c r="G21" s="291">
        <v>12500</v>
      </c>
      <c r="H21" s="292"/>
      <c r="I21" s="292"/>
      <c r="J21" s="291">
        <v>12500</v>
      </c>
      <c r="K21" s="291">
        <v>0</v>
      </c>
      <c r="L21" s="291">
        <f>M21+N21+O21</f>
        <v>82840</v>
      </c>
      <c r="M21" s="292"/>
      <c r="N21" s="291"/>
      <c r="O21" s="291">
        <v>82840</v>
      </c>
      <c r="P21" s="291">
        <v>11890</v>
      </c>
      <c r="Q21" s="291"/>
      <c r="R21" s="291"/>
      <c r="S21" s="291">
        <v>11890</v>
      </c>
      <c r="T21" s="291"/>
      <c r="U21" s="293">
        <f t="shared" si="2"/>
        <v>610</v>
      </c>
      <c r="V21" s="292"/>
      <c r="W21" s="292"/>
      <c r="X21" s="293">
        <v>610</v>
      </c>
      <c r="Y21" s="9" t="s">
        <v>490</v>
      </c>
    </row>
    <row r="22" spans="1:25" s="285" customFormat="1" ht="38.25">
      <c r="A22" s="287">
        <v>10</v>
      </c>
      <c r="B22" s="288" t="s">
        <v>515</v>
      </c>
      <c r="C22" s="289"/>
      <c r="D22" s="284"/>
      <c r="E22" s="284"/>
      <c r="F22" s="290" t="s">
        <v>516</v>
      </c>
      <c r="G22" s="291">
        <v>14986</v>
      </c>
      <c r="H22" s="292"/>
      <c r="I22" s="292"/>
      <c r="J22" s="291">
        <v>14986</v>
      </c>
      <c r="K22" s="291">
        <v>0</v>
      </c>
      <c r="L22" s="291"/>
      <c r="M22" s="292"/>
      <c r="N22" s="291"/>
      <c r="O22" s="291"/>
      <c r="P22" s="291">
        <v>14083</v>
      </c>
      <c r="Q22" s="291"/>
      <c r="R22" s="291"/>
      <c r="S22" s="291">
        <v>14083</v>
      </c>
      <c r="T22" s="291"/>
      <c r="U22" s="293">
        <f t="shared" si="2"/>
        <v>903</v>
      </c>
      <c r="V22" s="292"/>
      <c r="W22" s="292"/>
      <c r="X22" s="293">
        <v>903</v>
      </c>
      <c r="Y22" s="9"/>
    </row>
    <row r="23" spans="1:25" s="285" customFormat="1" ht="63.75">
      <c r="A23" s="287">
        <v>11</v>
      </c>
      <c r="B23" s="288" t="s">
        <v>517</v>
      </c>
      <c r="C23" s="289"/>
      <c r="D23" s="284"/>
      <c r="E23" s="284"/>
      <c r="F23" s="290" t="s">
        <v>518</v>
      </c>
      <c r="G23" s="291">
        <v>42700</v>
      </c>
      <c r="H23" s="292"/>
      <c r="I23" s="292"/>
      <c r="J23" s="291">
        <v>42700</v>
      </c>
      <c r="K23" s="291">
        <v>0</v>
      </c>
      <c r="L23" s="291"/>
      <c r="M23" s="292"/>
      <c r="N23" s="291"/>
      <c r="O23" s="291"/>
      <c r="P23" s="291">
        <v>40960</v>
      </c>
      <c r="Q23" s="291"/>
      <c r="R23" s="291"/>
      <c r="S23" s="291">
        <v>40960</v>
      </c>
      <c r="T23" s="291"/>
      <c r="U23" s="293">
        <f t="shared" si="2"/>
        <v>1000</v>
      </c>
      <c r="V23" s="292"/>
      <c r="W23" s="292"/>
      <c r="X23" s="293">
        <v>1000</v>
      </c>
      <c r="Y23" s="9"/>
    </row>
    <row r="24" spans="1:25" s="285" customFormat="1" ht="38.25">
      <c r="A24" s="287">
        <v>12</v>
      </c>
      <c r="B24" s="288" t="s">
        <v>519</v>
      </c>
      <c r="C24" s="289"/>
      <c r="D24" s="284"/>
      <c r="E24" s="284"/>
      <c r="F24" s="290" t="s">
        <v>520</v>
      </c>
      <c r="G24" s="291">
        <v>181981</v>
      </c>
      <c r="H24" s="292"/>
      <c r="I24" s="292"/>
      <c r="J24" s="291">
        <v>181981</v>
      </c>
      <c r="K24" s="291">
        <v>0</v>
      </c>
      <c r="L24" s="291"/>
      <c r="M24" s="292"/>
      <c r="N24" s="291"/>
      <c r="O24" s="291"/>
      <c r="P24" s="291">
        <v>143840</v>
      </c>
      <c r="Q24" s="291"/>
      <c r="R24" s="291"/>
      <c r="S24" s="291">
        <v>143840</v>
      </c>
      <c r="T24" s="291"/>
      <c r="U24" s="293">
        <f t="shared" si="2"/>
        <v>29000</v>
      </c>
      <c r="V24" s="292"/>
      <c r="W24" s="292"/>
      <c r="X24" s="293">
        <v>29000</v>
      </c>
      <c r="Y24" s="9"/>
    </row>
    <row r="25" spans="1:25" s="285" customFormat="1" ht="38.25">
      <c r="A25" s="287">
        <v>13</v>
      </c>
      <c r="B25" s="288" t="s">
        <v>521</v>
      </c>
      <c r="C25" s="289"/>
      <c r="D25" s="284"/>
      <c r="E25" s="284"/>
      <c r="F25" s="290" t="s">
        <v>522</v>
      </c>
      <c r="G25" s="291">
        <v>30000</v>
      </c>
      <c r="H25" s="292"/>
      <c r="I25" s="292"/>
      <c r="J25" s="291">
        <v>30000</v>
      </c>
      <c r="K25" s="291">
        <v>0</v>
      </c>
      <c r="L25" s="291"/>
      <c r="M25" s="292"/>
      <c r="N25" s="291"/>
      <c r="O25" s="291"/>
      <c r="P25" s="291">
        <v>26385</v>
      </c>
      <c r="Q25" s="291"/>
      <c r="R25" s="291"/>
      <c r="S25" s="291">
        <v>26385</v>
      </c>
      <c r="T25" s="291"/>
      <c r="U25" s="293">
        <f t="shared" si="2"/>
        <v>2100</v>
      </c>
      <c r="V25" s="292"/>
      <c r="W25" s="292"/>
      <c r="X25" s="293">
        <v>2100</v>
      </c>
      <c r="Y25" s="9"/>
    </row>
    <row r="26" spans="1:25" s="285" customFormat="1" ht="25.5">
      <c r="A26" s="287">
        <v>14</v>
      </c>
      <c r="B26" s="288" t="s">
        <v>523</v>
      </c>
      <c r="C26" s="289"/>
      <c r="D26" s="284"/>
      <c r="E26" s="284"/>
      <c r="F26" s="290" t="s">
        <v>524</v>
      </c>
      <c r="G26" s="291">
        <v>2700</v>
      </c>
      <c r="H26" s="292"/>
      <c r="I26" s="292"/>
      <c r="J26" s="291">
        <v>2700</v>
      </c>
      <c r="K26" s="291"/>
      <c r="L26" s="291"/>
      <c r="M26" s="292"/>
      <c r="N26" s="291"/>
      <c r="O26" s="291"/>
      <c r="P26" s="291">
        <v>2000</v>
      </c>
      <c r="Q26" s="291"/>
      <c r="R26" s="291"/>
      <c r="S26" s="291">
        <v>2000</v>
      </c>
      <c r="T26" s="291"/>
      <c r="U26" s="293">
        <f t="shared" si="2"/>
        <v>0</v>
      </c>
      <c r="V26" s="292"/>
      <c r="W26" s="292"/>
      <c r="X26" s="293"/>
      <c r="Y26" s="9"/>
    </row>
    <row r="27" spans="1:25" s="285" customFormat="1" ht="25.5">
      <c r="A27" s="287">
        <v>15</v>
      </c>
      <c r="B27" s="288" t="s">
        <v>525</v>
      </c>
      <c r="C27" s="289"/>
      <c r="D27" s="284"/>
      <c r="E27" s="284"/>
      <c r="F27" s="290" t="s">
        <v>526</v>
      </c>
      <c r="G27" s="291">
        <v>11595</v>
      </c>
      <c r="H27" s="292"/>
      <c r="I27" s="292"/>
      <c r="J27" s="291">
        <v>11595</v>
      </c>
      <c r="K27" s="291">
        <v>0</v>
      </c>
      <c r="L27" s="291"/>
      <c r="M27" s="292"/>
      <c r="N27" s="291"/>
      <c r="O27" s="291"/>
      <c r="P27" s="291">
        <v>4803</v>
      </c>
      <c r="Q27" s="291"/>
      <c r="R27" s="291"/>
      <c r="S27" s="291">
        <v>4803</v>
      </c>
      <c r="T27" s="291"/>
      <c r="U27" s="293">
        <f t="shared" si="2"/>
        <v>6200</v>
      </c>
      <c r="V27" s="292"/>
      <c r="W27" s="292"/>
      <c r="X27" s="293">
        <v>6200</v>
      </c>
      <c r="Y27" s="9"/>
    </row>
    <row r="28" spans="1:25" s="285" customFormat="1" ht="51">
      <c r="A28" s="287">
        <v>16</v>
      </c>
      <c r="B28" s="288" t="s">
        <v>527</v>
      </c>
      <c r="C28" s="289"/>
      <c r="D28" s="284"/>
      <c r="E28" s="284"/>
      <c r="F28" s="290" t="s">
        <v>528</v>
      </c>
      <c r="G28" s="291">
        <v>78000</v>
      </c>
      <c r="H28" s="292"/>
      <c r="I28" s="292"/>
      <c r="J28" s="291">
        <v>78000</v>
      </c>
      <c r="K28" s="291">
        <v>0</v>
      </c>
      <c r="L28" s="291"/>
      <c r="M28" s="292"/>
      <c r="N28" s="291"/>
      <c r="O28" s="291"/>
      <c r="P28" s="291">
        <v>42000</v>
      </c>
      <c r="Q28" s="291"/>
      <c r="R28" s="291"/>
      <c r="S28" s="291">
        <v>42000</v>
      </c>
      <c r="T28" s="291"/>
      <c r="U28" s="293">
        <f t="shared" si="2"/>
        <v>36000</v>
      </c>
      <c r="V28" s="292"/>
      <c r="W28" s="292"/>
      <c r="X28" s="293">
        <v>36000</v>
      </c>
      <c r="Y28" s="9"/>
    </row>
    <row r="29" spans="1:25" s="285" customFormat="1" ht="38.25">
      <c r="A29" s="287">
        <v>17</v>
      </c>
      <c r="B29" s="288" t="s">
        <v>529</v>
      </c>
      <c r="C29" s="289"/>
      <c r="D29" s="284"/>
      <c r="E29" s="284"/>
      <c r="F29" s="290" t="s">
        <v>530</v>
      </c>
      <c r="G29" s="291">
        <v>60000</v>
      </c>
      <c r="H29" s="292"/>
      <c r="I29" s="292"/>
      <c r="J29" s="291">
        <v>60000</v>
      </c>
      <c r="K29" s="291">
        <v>0</v>
      </c>
      <c r="L29" s="291"/>
      <c r="M29" s="292"/>
      <c r="N29" s="291"/>
      <c r="O29" s="291"/>
      <c r="P29" s="291">
        <v>22265</v>
      </c>
      <c r="Q29" s="291"/>
      <c r="R29" s="291"/>
      <c r="S29" s="291">
        <v>22265</v>
      </c>
      <c r="T29" s="291"/>
      <c r="U29" s="293">
        <f t="shared" si="2"/>
        <v>37000</v>
      </c>
      <c r="V29" s="292"/>
      <c r="W29" s="292"/>
      <c r="X29" s="293">
        <v>37000</v>
      </c>
      <c r="Y29" s="9"/>
    </row>
    <row r="30" spans="1:25" s="285" customFormat="1" ht="38.25">
      <c r="A30" s="287">
        <v>18</v>
      </c>
      <c r="B30" s="288" t="s">
        <v>531</v>
      </c>
      <c r="C30" s="289"/>
      <c r="D30" s="284"/>
      <c r="E30" s="284"/>
      <c r="F30" s="290" t="s">
        <v>532</v>
      </c>
      <c r="G30" s="291">
        <v>52000</v>
      </c>
      <c r="H30" s="292"/>
      <c r="I30" s="292"/>
      <c r="J30" s="291">
        <v>52000</v>
      </c>
      <c r="K30" s="291">
        <v>0</v>
      </c>
      <c r="L30" s="291"/>
      <c r="M30" s="292"/>
      <c r="N30" s="291"/>
      <c r="O30" s="291"/>
      <c r="P30" s="291">
        <v>8456</v>
      </c>
      <c r="Q30" s="291"/>
      <c r="R30" s="291"/>
      <c r="S30" s="291">
        <v>8456</v>
      </c>
      <c r="T30" s="291"/>
      <c r="U30" s="293">
        <f t="shared" si="2"/>
        <v>30000</v>
      </c>
      <c r="V30" s="292"/>
      <c r="W30" s="292"/>
      <c r="X30" s="293">
        <v>30000</v>
      </c>
      <c r="Y30" s="9"/>
    </row>
    <row r="31" spans="1:25" s="285" customFormat="1" ht="76.5">
      <c r="A31" s="287">
        <v>19</v>
      </c>
      <c r="B31" s="288" t="s">
        <v>533</v>
      </c>
      <c r="C31" s="289"/>
      <c r="D31" s="284"/>
      <c r="E31" s="284"/>
      <c r="F31" s="290" t="s">
        <v>534</v>
      </c>
      <c r="G31" s="291">
        <v>1468510</v>
      </c>
      <c r="H31" s="292"/>
      <c r="I31" s="292"/>
      <c r="J31" s="291">
        <v>461106</v>
      </c>
      <c r="K31" s="291"/>
      <c r="L31" s="291"/>
      <c r="M31" s="292"/>
      <c r="N31" s="291"/>
      <c r="O31" s="291"/>
      <c r="P31" s="291">
        <v>1035099</v>
      </c>
      <c r="Q31" s="291"/>
      <c r="R31" s="291"/>
      <c r="S31" s="291">
        <v>266589</v>
      </c>
      <c r="T31" s="291"/>
      <c r="U31" s="293">
        <f t="shared" si="2"/>
        <v>100000</v>
      </c>
      <c r="V31" s="292"/>
      <c r="W31" s="292"/>
      <c r="X31" s="293">
        <v>100000</v>
      </c>
      <c r="Y31" s="9"/>
    </row>
    <row r="32" spans="1:25" s="285" customFormat="1" ht="25.5">
      <c r="A32" s="287">
        <v>20</v>
      </c>
      <c r="B32" s="288" t="s">
        <v>535</v>
      </c>
      <c r="C32" s="289"/>
      <c r="D32" s="284"/>
      <c r="E32" s="284"/>
      <c r="F32" s="290" t="s">
        <v>536</v>
      </c>
      <c r="G32" s="291">
        <v>280767</v>
      </c>
      <c r="H32" s="292"/>
      <c r="I32" s="292"/>
      <c r="J32" s="291">
        <v>280767</v>
      </c>
      <c r="K32" s="291">
        <v>0</v>
      </c>
      <c r="L32" s="291"/>
      <c r="M32" s="292"/>
      <c r="N32" s="291"/>
      <c r="O32" s="291"/>
      <c r="P32" s="291">
        <v>54135</v>
      </c>
      <c r="Q32" s="291"/>
      <c r="R32" s="291"/>
      <c r="S32" s="291">
        <v>54135</v>
      </c>
      <c r="T32" s="291"/>
      <c r="U32" s="293">
        <f t="shared" si="2"/>
        <v>122110</v>
      </c>
      <c r="V32" s="292"/>
      <c r="W32" s="292"/>
      <c r="X32" s="293">
        <v>122110</v>
      </c>
      <c r="Y32" s="9"/>
    </row>
    <row r="33" spans="1:25" s="285" customFormat="1" ht="38.25">
      <c r="A33" s="287">
        <v>21</v>
      </c>
      <c r="B33" s="288" t="s">
        <v>537</v>
      </c>
      <c r="C33" s="289"/>
      <c r="D33" s="284"/>
      <c r="E33" s="284"/>
      <c r="F33" s="290" t="s">
        <v>538</v>
      </c>
      <c r="G33" s="291">
        <v>243654</v>
      </c>
      <c r="H33" s="292"/>
      <c r="I33" s="292"/>
      <c r="J33" s="291">
        <v>243654</v>
      </c>
      <c r="K33" s="291">
        <v>0</v>
      </c>
      <c r="L33" s="291"/>
      <c r="M33" s="292"/>
      <c r="N33" s="291"/>
      <c r="O33" s="291"/>
      <c r="P33" s="291">
        <v>161</v>
      </c>
      <c r="Q33" s="291"/>
      <c r="R33" s="291"/>
      <c r="S33" s="291">
        <v>161</v>
      </c>
      <c r="T33" s="291"/>
      <c r="U33" s="293">
        <f t="shared" si="2"/>
        <v>150000</v>
      </c>
      <c r="V33" s="292"/>
      <c r="W33" s="292"/>
      <c r="X33" s="293">
        <v>150000</v>
      </c>
      <c r="Y33" s="9"/>
    </row>
    <row r="34" spans="1:25" s="285" customFormat="1" ht="51">
      <c r="A34" s="287">
        <v>22</v>
      </c>
      <c r="B34" s="288" t="s">
        <v>539</v>
      </c>
      <c r="C34" s="289"/>
      <c r="D34" s="284"/>
      <c r="E34" s="284"/>
      <c r="F34" s="290" t="s">
        <v>540</v>
      </c>
      <c r="G34" s="291">
        <v>565000</v>
      </c>
      <c r="H34" s="292"/>
      <c r="I34" s="292"/>
      <c r="J34" s="291">
        <v>565000</v>
      </c>
      <c r="K34" s="291">
        <v>0</v>
      </c>
      <c r="L34" s="291"/>
      <c r="M34" s="292"/>
      <c r="N34" s="291"/>
      <c r="O34" s="291"/>
      <c r="P34" s="291">
        <v>19310</v>
      </c>
      <c r="Q34" s="291"/>
      <c r="R34" s="291"/>
      <c r="S34" s="291">
        <v>19310</v>
      </c>
      <c r="T34" s="291"/>
      <c r="U34" s="293">
        <f t="shared" si="2"/>
        <v>300000</v>
      </c>
      <c r="V34" s="292"/>
      <c r="W34" s="292"/>
      <c r="X34" s="293">
        <v>300000</v>
      </c>
      <c r="Y34" s="9"/>
    </row>
    <row r="35" spans="1:25" s="285" customFormat="1" ht="25.5">
      <c r="A35" s="287" t="s">
        <v>541</v>
      </c>
      <c r="B35" s="286" t="s">
        <v>542</v>
      </c>
      <c r="C35" s="289"/>
      <c r="D35" s="284"/>
      <c r="E35" s="284"/>
      <c r="F35" s="290"/>
      <c r="G35" s="291">
        <f>G36</f>
        <v>241320</v>
      </c>
      <c r="H35" s="291">
        <f t="shared" ref="H35:X35" si="3">H36</f>
        <v>223080</v>
      </c>
      <c r="I35" s="291">
        <f t="shared" si="3"/>
        <v>0</v>
      </c>
      <c r="J35" s="291">
        <f t="shared" si="3"/>
        <v>18240</v>
      </c>
      <c r="K35" s="291">
        <f t="shared" si="3"/>
        <v>0</v>
      </c>
      <c r="L35" s="291">
        <f t="shared" si="3"/>
        <v>0</v>
      </c>
      <c r="M35" s="291">
        <f t="shared" si="3"/>
        <v>0</v>
      </c>
      <c r="N35" s="291">
        <f t="shared" si="3"/>
        <v>0</v>
      </c>
      <c r="O35" s="291">
        <f t="shared" si="3"/>
        <v>0</v>
      </c>
      <c r="P35" s="291">
        <f t="shared" si="3"/>
        <v>0</v>
      </c>
      <c r="Q35" s="291">
        <f t="shared" si="3"/>
        <v>0</v>
      </c>
      <c r="R35" s="291">
        <f t="shared" si="3"/>
        <v>0</v>
      </c>
      <c r="S35" s="291">
        <f t="shared" si="3"/>
        <v>0</v>
      </c>
      <c r="T35" s="291">
        <f t="shared" si="3"/>
        <v>0</v>
      </c>
      <c r="U35" s="291">
        <f t="shared" si="3"/>
        <v>9120</v>
      </c>
      <c r="V35" s="291">
        <f t="shared" si="3"/>
        <v>0</v>
      </c>
      <c r="W35" s="291">
        <f t="shared" si="3"/>
        <v>0</v>
      </c>
      <c r="X35" s="291">
        <f t="shared" si="3"/>
        <v>9120</v>
      </c>
      <c r="Y35" s="9"/>
    </row>
    <row r="36" spans="1:25" s="285" customFormat="1" ht="38.25">
      <c r="A36" s="287">
        <v>1</v>
      </c>
      <c r="B36" s="288" t="s">
        <v>543</v>
      </c>
      <c r="C36" s="289"/>
      <c r="D36" s="284"/>
      <c r="E36" s="284"/>
      <c r="F36" s="290"/>
      <c r="G36" s="500">
        <v>241320</v>
      </c>
      <c r="H36" s="292">
        <v>223080</v>
      </c>
      <c r="I36" s="292"/>
      <c r="J36" s="291">
        <v>18240</v>
      </c>
      <c r="K36" s="291"/>
      <c r="L36" s="291"/>
      <c r="M36" s="292"/>
      <c r="N36" s="291"/>
      <c r="O36" s="291"/>
      <c r="P36" s="291"/>
      <c r="Q36" s="291"/>
      <c r="R36" s="291"/>
      <c r="S36" s="291"/>
      <c r="T36" s="291"/>
      <c r="U36" s="293">
        <f t="shared" si="2"/>
        <v>9120</v>
      </c>
      <c r="V36" s="292"/>
      <c r="W36" s="292"/>
      <c r="X36" s="293">
        <v>9120</v>
      </c>
      <c r="Y36" s="9"/>
    </row>
    <row r="37" spans="1:25" s="285" customFormat="1" ht="18.75">
      <c r="A37" s="282" t="s">
        <v>95</v>
      </c>
      <c r="B37" s="283" t="s">
        <v>426</v>
      </c>
      <c r="C37" s="284"/>
      <c r="D37" s="284"/>
      <c r="E37" s="284"/>
      <c r="F37" s="284"/>
      <c r="G37" s="280">
        <f>G38</f>
        <v>3575019</v>
      </c>
      <c r="H37" s="280">
        <f t="shared" ref="H37:X37" si="4">H38</f>
        <v>464412</v>
      </c>
      <c r="I37" s="280">
        <f t="shared" si="4"/>
        <v>0</v>
      </c>
      <c r="J37" s="280">
        <f t="shared" si="4"/>
        <v>1200484</v>
      </c>
      <c r="K37" s="280">
        <f t="shared" si="4"/>
        <v>1910123</v>
      </c>
      <c r="L37" s="280">
        <f t="shared" si="4"/>
        <v>0</v>
      </c>
      <c r="M37" s="280">
        <f t="shared" si="4"/>
        <v>0</v>
      </c>
      <c r="N37" s="280">
        <f t="shared" si="4"/>
        <v>0</v>
      </c>
      <c r="O37" s="280">
        <f t="shared" si="4"/>
        <v>0</v>
      </c>
      <c r="P37" s="280">
        <f t="shared" si="4"/>
        <v>1273518.8190000001</v>
      </c>
      <c r="Q37" s="280">
        <f t="shared" si="4"/>
        <v>0</v>
      </c>
      <c r="R37" s="280">
        <f t="shared" si="4"/>
        <v>0</v>
      </c>
      <c r="S37" s="280">
        <f t="shared" si="4"/>
        <v>870997.81900000002</v>
      </c>
      <c r="T37" s="280">
        <f t="shared" si="4"/>
        <v>402521</v>
      </c>
      <c r="U37" s="280">
        <f t="shared" si="4"/>
        <v>315755</v>
      </c>
      <c r="V37" s="280">
        <f t="shared" si="4"/>
        <v>0</v>
      </c>
      <c r="W37" s="280">
        <f t="shared" si="4"/>
        <v>0</v>
      </c>
      <c r="X37" s="280">
        <f t="shared" si="4"/>
        <v>315755</v>
      </c>
      <c r="Y37" s="9"/>
    </row>
    <row r="38" spans="1:25" s="285" customFormat="1" ht="25.5">
      <c r="A38" s="282" t="s">
        <v>491</v>
      </c>
      <c r="B38" s="286" t="s">
        <v>544</v>
      </c>
      <c r="C38" s="284"/>
      <c r="D38" s="284"/>
      <c r="E38" s="284"/>
      <c r="F38" s="284"/>
      <c r="G38" s="280">
        <f>SUM(G39:G51)</f>
        <v>3575019</v>
      </c>
      <c r="H38" s="280">
        <f t="shared" ref="H38:X38" si="5">SUM(H39:H51)</f>
        <v>464412</v>
      </c>
      <c r="I38" s="280">
        <f t="shared" si="5"/>
        <v>0</v>
      </c>
      <c r="J38" s="280">
        <f t="shared" si="5"/>
        <v>1200484</v>
      </c>
      <c r="K38" s="280">
        <f t="shared" si="5"/>
        <v>1910123</v>
      </c>
      <c r="L38" s="280">
        <f t="shared" si="5"/>
        <v>0</v>
      </c>
      <c r="M38" s="280">
        <f t="shared" si="5"/>
        <v>0</v>
      </c>
      <c r="N38" s="280">
        <f t="shared" si="5"/>
        <v>0</v>
      </c>
      <c r="O38" s="280">
        <f t="shared" si="5"/>
        <v>0</v>
      </c>
      <c r="P38" s="280">
        <f t="shared" si="5"/>
        <v>1273518.8190000001</v>
      </c>
      <c r="Q38" s="280">
        <f t="shared" si="5"/>
        <v>0</v>
      </c>
      <c r="R38" s="280">
        <f t="shared" si="5"/>
        <v>0</v>
      </c>
      <c r="S38" s="280">
        <f t="shared" si="5"/>
        <v>870997.81900000002</v>
      </c>
      <c r="T38" s="280">
        <f t="shared" si="5"/>
        <v>402521</v>
      </c>
      <c r="U38" s="280">
        <f t="shared" si="5"/>
        <v>315755</v>
      </c>
      <c r="V38" s="280">
        <f t="shared" si="5"/>
        <v>0</v>
      </c>
      <c r="W38" s="280">
        <f t="shared" si="5"/>
        <v>0</v>
      </c>
      <c r="X38" s="280">
        <f t="shared" si="5"/>
        <v>315755</v>
      </c>
      <c r="Y38" s="9"/>
    </row>
    <row r="39" spans="1:25" s="285" customFormat="1" ht="63.75">
      <c r="A39" s="296">
        <v>1</v>
      </c>
      <c r="B39" s="288" t="s">
        <v>545</v>
      </c>
      <c r="C39" s="289" t="s">
        <v>546</v>
      </c>
      <c r="D39" s="284"/>
      <c r="E39" s="284"/>
      <c r="F39" s="290" t="s">
        <v>547</v>
      </c>
      <c r="G39" s="291">
        <v>545274</v>
      </c>
      <c r="H39" s="291">
        <v>464412</v>
      </c>
      <c r="I39" s="291"/>
      <c r="J39" s="291">
        <v>80862</v>
      </c>
      <c r="K39" s="291"/>
      <c r="L39" s="292"/>
      <c r="M39" s="292"/>
      <c r="N39" s="292"/>
      <c r="O39" s="292"/>
      <c r="P39" s="291">
        <f>Q39+R39+S39</f>
        <v>0</v>
      </c>
      <c r="Q39" s="291"/>
      <c r="R39" s="291"/>
      <c r="S39" s="291"/>
      <c r="T39" s="291"/>
      <c r="U39" s="293">
        <f>V39+W39+X39</f>
        <v>96036</v>
      </c>
      <c r="V39" s="292"/>
      <c r="W39" s="292"/>
      <c r="X39" s="293">
        <v>96036</v>
      </c>
      <c r="Y39" s="9"/>
    </row>
    <row r="40" spans="1:25" s="285" customFormat="1" ht="25.5">
      <c r="A40" s="296">
        <v>2</v>
      </c>
      <c r="B40" s="288" t="s">
        <v>548</v>
      </c>
      <c r="C40" s="289"/>
      <c r="D40" s="284"/>
      <c r="E40" s="284"/>
      <c r="F40" s="290" t="s">
        <v>549</v>
      </c>
      <c r="G40" s="291">
        <v>345343</v>
      </c>
      <c r="H40" s="291"/>
      <c r="I40" s="291"/>
      <c r="J40" s="291">
        <v>122304</v>
      </c>
      <c r="K40" s="291">
        <v>223039</v>
      </c>
      <c r="L40" s="292"/>
      <c r="M40" s="292"/>
      <c r="N40" s="292"/>
      <c r="O40" s="292"/>
      <c r="P40" s="291">
        <v>328825</v>
      </c>
      <c r="Q40" s="291"/>
      <c r="R40" s="291"/>
      <c r="S40" s="291">
        <v>122304</v>
      </c>
      <c r="T40" s="291">
        <v>206521</v>
      </c>
      <c r="U40" s="293">
        <f t="shared" ref="U40:U51" si="6">V40+W40+X40</f>
        <v>12295</v>
      </c>
      <c r="V40" s="292"/>
      <c r="W40" s="292"/>
      <c r="X40" s="293">
        <v>12295</v>
      </c>
      <c r="Y40" s="9"/>
    </row>
    <row r="41" spans="1:25" s="285" customFormat="1" ht="25.5">
      <c r="A41" s="296">
        <v>3</v>
      </c>
      <c r="B41" s="288" t="s">
        <v>550</v>
      </c>
      <c r="C41" s="289"/>
      <c r="D41" s="284"/>
      <c r="E41" s="284"/>
      <c r="F41" s="290" t="s">
        <v>551</v>
      </c>
      <c r="G41" s="291">
        <v>156900</v>
      </c>
      <c r="H41" s="291"/>
      <c r="I41" s="291"/>
      <c r="J41" s="291">
        <v>156900</v>
      </c>
      <c r="K41" s="291">
        <v>0</v>
      </c>
      <c r="L41" s="292"/>
      <c r="M41" s="292"/>
      <c r="N41" s="292"/>
      <c r="O41" s="292"/>
      <c r="P41" s="291">
        <v>140320.37300000002</v>
      </c>
      <c r="Q41" s="291"/>
      <c r="R41" s="291"/>
      <c r="S41" s="291">
        <v>140320.37300000002</v>
      </c>
      <c r="T41" s="291"/>
      <c r="U41" s="293">
        <f t="shared" si="6"/>
        <v>9000</v>
      </c>
      <c r="V41" s="292"/>
      <c r="W41" s="292"/>
      <c r="X41" s="293">
        <v>9000</v>
      </c>
      <c r="Y41" s="9"/>
    </row>
    <row r="42" spans="1:25" s="285" customFormat="1" ht="38.25">
      <c r="A42" s="296">
        <v>4</v>
      </c>
      <c r="B42" s="288" t="s">
        <v>552</v>
      </c>
      <c r="C42" s="289"/>
      <c r="D42" s="284"/>
      <c r="E42" s="284"/>
      <c r="F42" s="290" t="s">
        <v>553</v>
      </c>
      <c r="G42" s="291">
        <v>79000</v>
      </c>
      <c r="H42" s="291"/>
      <c r="I42" s="291"/>
      <c r="J42" s="291">
        <v>79000</v>
      </c>
      <c r="K42" s="291">
        <v>0</v>
      </c>
      <c r="L42" s="292"/>
      <c r="M42" s="292"/>
      <c r="N42" s="292"/>
      <c r="O42" s="292"/>
      <c r="P42" s="291">
        <v>77027.445999999996</v>
      </c>
      <c r="Q42" s="291"/>
      <c r="R42" s="291"/>
      <c r="S42" s="291">
        <v>77027.445999999996</v>
      </c>
      <c r="T42" s="291"/>
      <c r="U42" s="293">
        <f t="shared" si="6"/>
        <v>0</v>
      </c>
      <c r="V42" s="292"/>
      <c r="W42" s="292"/>
      <c r="X42" s="293">
        <v>0</v>
      </c>
      <c r="Y42" s="9"/>
    </row>
    <row r="43" spans="1:25" s="285" customFormat="1" ht="38.25">
      <c r="A43" s="296">
        <v>5</v>
      </c>
      <c r="B43" s="288" t="s">
        <v>554</v>
      </c>
      <c r="C43" s="289"/>
      <c r="D43" s="284"/>
      <c r="E43" s="284"/>
      <c r="F43" s="290" t="s">
        <v>555</v>
      </c>
      <c r="G43" s="291">
        <v>75000</v>
      </c>
      <c r="H43" s="291"/>
      <c r="I43" s="291"/>
      <c r="J43" s="291">
        <v>75000</v>
      </c>
      <c r="K43" s="291">
        <v>0</v>
      </c>
      <c r="L43" s="292"/>
      <c r="M43" s="292"/>
      <c r="N43" s="292"/>
      <c r="O43" s="292"/>
      <c r="P43" s="291">
        <v>73735</v>
      </c>
      <c r="Q43" s="291"/>
      <c r="R43" s="291"/>
      <c r="S43" s="291">
        <v>73735</v>
      </c>
      <c r="T43" s="291"/>
      <c r="U43" s="293">
        <f t="shared" si="6"/>
        <v>0</v>
      </c>
      <c r="V43" s="292"/>
      <c r="W43" s="292"/>
      <c r="X43" s="293">
        <v>0</v>
      </c>
      <c r="Y43" s="9"/>
    </row>
    <row r="44" spans="1:25" s="285" customFormat="1" ht="38.25">
      <c r="A44" s="296">
        <v>6</v>
      </c>
      <c r="B44" s="288" t="s">
        <v>556</v>
      </c>
      <c r="C44" s="289"/>
      <c r="D44" s="284"/>
      <c r="E44" s="284"/>
      <c r="F44" s="295" t="s">
        <v>512</v>
      </c>
      <c r="G44" s="291">
        <v>100000</v>
      </c>
      <c r="H44" s="291"/>
      <c r="I44" s="291"/>
      <c r="J44" s="291">
        <v>4000</v>
      </c>
      <c r="K44" s="291">
        <v>96000</v>
      </c>
      <c r="L44" s="292"/>
      <c r="M44" s="292"/>
      <c r="N44" s="292"/>
      <c r="O44" s="292"/>
      <c r="P44" s="291">
        <v>96990</v>
      </c>
      <c r="Q44" s="291"/>
      <c r="R44" s="291"/>
      <c r="S44" s="291">
        <v>990</v>
      </c>
      <c r="T44" s="291">
        <v>96000</v>
      </c>
      <c r="U44" s="293">
        <f t="shared" si="6"/>
        <v>3010</v>
      </c>
      <c r="V44" s="292"/>
      <c r="W44" s="292"/>
      <c r="X44" s="293">
        <v>3010</v>
      </c>
      <c r="Y44" s="9"/>
    </row>
    <row r="45" spans="1:25" s="285" customFormat="1" ht="25.5">
      <c r="A45" s="296">
        <v>7</v>
      </c>
      <c r="B45" s="288" t="s">
        <v>557</v>
      </c>
      <c r="C45" s="289"/>
      <c r="D45" s="284"/>
      <c r="E45" s="284"/>
      <c r="F45" s="290" t="s">
        <v>558</v>
      </c>
      <c r="G45" s="291">
        <v>70000</v>
      </c>
      <c r="H45" s="291"/>
      <c r="I45" s="291"/>
      <c r="J45" s="291">
        <v>70000</v>
      </c>
      <c r="K45" s="291">
        <v>0</v>
      </c>
      <c r="L45" s="292"/>
      <c r="M45" s="292"/>
      <c r="N45" s="292"/>
      <c r="O45" s="292"/>
      <c r="P45" s="291">
        <v>56420</v>
      </c>
      <c r="Q45" s="291"/>
      <c r="R45" s="291"/>
      <c r="S45" s="291">
        <v>56420</v>
      </c>
      <c r="T45" s="291"/>
      <c r="U45" s="293">
        <f t="shared" si="6"/>
        <v>10100</v>
      </c>
      <c r="V45" s="292"/>
      <c r="W45" s="292"/>
      <c r="X45" s="293">
        <v>10100</v>
      </c>
      <c r="Y45" s="9"/>
    </row>
    <row r="46" spans="1:25" s="285" customFormat="1" ht="51">
      <c r="A46" s="296">
        <v>8</v>
      </c>
      <c r="B46" s="288" t="s">
        <v>559</v>
      </c>
      <c r="C46" s="289"/>
      <c r="D46" s="284"/>
      <c r="E46" s="284"/>
      <c r="F46" s="290" t="s">
        <v>560</v>
      </c>
      <c r="G46" s="291">
        <v>103802</v>
      </c>
      <c r="H46" s="291"/>
      <c r="I46" s="291"/>
      <c r="J46" s="291">
        <v>103802</v>
      </c>
      <c r="K46" s="291">
        <v>0</v>
      </c>
      <c r="L46" s="292"/>
      <c r="M46" s="292"/>
      <c r="N46" s="292"/>
      <c r="O46" s="292"/>
      <c r="P46" s="291">
        <v>78009</v>
      </c>
      <c r="Q46" s="291"/>
      <c r="R46" s="291"/>
      <c r="S46" s="291">
        <v>78009</v>
      </c>
      <c r="T46" s="291"/>
      <c r="U46" s="293">
        <f t="shared" si="6"/>
        <v>5000</v>
      </c>
      <c r="V46" s="292"/>
      <c r="W46" s="292"/>
      <c r="X46" s="293">
        <v>5000</v>
      </c>
      <c r="Y46" s="9"/>
    </row>
    <row r="47" spans="1:25" s="285" customFormat="1" ht="38.25">
      <c r="A47" s="296">
        <v>9</v>
      </c>
      <c r="B47" s="288" t="s">
        <v>561</v>
      </c>
      <c r="C47" s="289"/>
      <c r="D47" s="284"/>
      <c r="E47" s="284"/>
      <c r="F47" s="290" t="s">
        <v>562</v>
      </c>
      <c r="G47" s="291">
        <v>1053000</v>
      </c>
      <c r="H47" s="291"/>
      <c r="I47" s="291"/>
      <c r="J47" s="291">
        <v>53000</v>
      </c>
      <c r="K47" s="291">
        <v>1000000</v>
      </c>
      <c r="L47" s="292"/>
      <c r="M47" s="292"/>
      <c r="N47" s="292"/>
      <c r="O47" s="292"/>
      <c r="P47" s="291">
        <v>15000</v>
      </c>
      <c r="Q47" s="291"/>
      <c r="R47" s="291"/>
      <c r="S47" s="291">
        <v>15000</v>
      </c>
      <c r="T47" s="291"/>
      <c r="U47" s="293">
        <f t="shared" si="6"/>
        <v>0</v>
      </c>
      <c r="V47" s="292"/>
      <c r="W47" s="292"/>
      <c r="X47" s="293"/>
      <c r="Y47" s="9"/>
    </row>
    <row r="48" spans="1:25" s="285" customFormat="1" ht="38.25">
      <c r="A48" s="296">
        <v>10</v>
      </c>
      <c r="B48" s="288" t="s">
        <v>563</v>
      </c>
      <c r="C48" s="289"/>
      <c r="D48" s="284"/>
      <c r="E48" s="284"/>
      <c r="F48" s="290" t="s">
        <v>564</v>
      </c>
      <c r="G48" s="291">
        <v>168000</v>
      </c>
      <c r="H48" s="291"/>
      <c r="I48" s="291"/>
      <c r="J48" s="291"/>
      <c r="K48" s="291">
        <v>168000</v>
      </c>
      <c r="L48" s="292"/>
      <c r="M48" s="292"/>
      <c r="N48" s="292"/>
      <c r="O48" s="292"/>
      <c r="P48" s="291">
        <v>45000</v>
      </c>
      <c r="Q48" s="291"/>
      <c r="R48" s="291"/>
      <c r="S48" s="291"/>
      <c r="T48" s="291">
        <v>45000</v>
      </c>
      <c r="U48" s="293">
        <f t="shared" si="6"/>
        <v>65314</v>
      </c>
      <c r="V48" s="292"/>
      <c r="W48" s="292"/>
      <c r="X48" s="293">
        <v>65314</v>
      </c>
      <c r="Y48" s="9"/>
    </row>
    <row r="49" spans="1:28" s="285" customFormat="1" ht="25.5">
      <c r="A49" s="296">
        <v>11</v>
      </c>
      <c r="B49" s="288" t="s">
        <v>565</v>
      </c>
      <c r="C49" s="289"/>
      <c r="D49" s="284"/>
      <c r="E49" s="284"/>
      <c r="F49" s="290" t="s">
        <v>566</v>
      </c>
      <c r="G49" s="291">
        <v>432000</v>
      </c>
      <c r="H49" s="291"/>
      <c r="I49" s="291"/>
      <c r="J49" s="291">
        <v>327616</v>
      </c>
      <c r="K49" s="291">
        <v>104384</v>
      </c>
      <c r="L49" s="292"/>
      <c r="M49" s="292"/>
      <c r="N49" s="292"/>
      <c r="O49" s="292"/>
      <c r="P49" s="291">
        <v>257192</v>
      </c>
      <c r="Q49" s="291"/>
      <c r="R49" s="291"/>
      <c r="S49" s="291">
        <v>257192</v>
      </c>
      <c r="T49" s="291"/>
      <c r="U49" s="293">
        <f t="shared" si="6"/>
        <v>60000</v>
      </c>
      <c r="V49" s="292"/>
      <c r="W49" s="292"/>
      <c r="X49" s="293">
        <v>60000</v>
      </c>
      <c r="Y49" s="9"/>
    </row>
    <row r="50" spans="1:28" s="285" customFormat="1" ht="38.25">
      <c r="A50" s="296">
        <v>12</v>
      </c>
      <c r="B50" s="288" t="s">
        <v>567</v>
      </c>
      <c r="C50" s="289"/>
      <c r="D50" s="284"/>
      <c r="E50" s="284"/>
      <c r="F50" s="290" t="s">
        <v>568</v>
      </c>
      <c r="G50" s="291">
        <v>128000</v>
      </c>
      <c r="H50" s="291"/>
      <c r="I50" s="291"/>
      <c r="J50" s="291">
        <v>128000</v>
      </c>
      <c r="K50" s="291">
        <v>0</v>
      </c>
      <c r="L50" s="292"/>
      <c r="M50" s="292"/>
      <c r="N50" s="292"/>
      <c r="O50" s="292"/>
      <c r="P50" s="291">
        <v>50000</v>
      </c>
      <c r="Q50" s="291"/>
      <c r="R50" s="291"/>
      <c r="S50" s="291">
        <v>50000</v>
      </c>
      <c r="T50" s="291"/>
      <c r="U50" s="293">
        <f t="shared" si="6"/>
        <v>25000</v>
      </c>
      <c r="V50" s="292"/>
      <c r="W50" s="292"/>
      <c r="X50" s="293">
        <v>25000</v>
      </c>
      <c r="Y50" s="9"/>
    </row>
    <row r="51" spans="1:28" s="285" customFormat="1" ht="25.5">
      <c r="A51" s="296">
        <v>13</v>
      </c>
      <c r="B51" s="288" t="s">
        <v>569</v>
      </c>
      <c r="C51" s="289"/>
      <c r="D51" s="284"/>
      <c r="E51" s="284"/>
      <c r="F51" s="290" t="s">
        <v>570</v>
      </c>
      <c r="G51" s="291">
        <v>318700</v>
      </c>
      <c r="H51" s="291"/>
      <c r="I51" s="291"/>
      <c r="J51" s="291"/>
      <c r="K51" s="291">
        <v>318700</v>
      </c>
      <c r="L51" s="292"/>
      <c r="M51" s="292"/>
      <c r="N51" s="292"/>
      <c r="O51" s="292"/>
      <c r="P51" s="291">
        <v>55000</v>
      </c>
      <c r="Q51" s="291"/>
      <c r="R51" s="291"/>
      <c r="S51" s="291"/>
      <c r="T51" s="291">
        <v>55000</v>
      </c>
      <c r="U51" s="293">
        <f t="shared" si="6"/>
        <v>30000</v>
      </c>
      <c r="V51" s="292"/>
      <c r="W51" s="292"/>
      <c r="X51" s="293">
        <v>30000</v>
      </c>
      <c r="Y51" s="9"/>
    </row>
    <row r="52" spans="1:28" s="285" customFormat="1" ht="25.5">
      <c r="A52" s="282" t="s">
        <v>99</v>
      </c>
      <c r="B52" s="286" t="s">
        <v>450</v>
      </c>
      <c r="C52" s="284"/>
      <c r="D52" s="284"/>
      <c r="E52" s="284"/>
      <c r="F52" s="284"/>
      <c r="G52" s="280">
        <f>G53</f>
        <v>16359454.868642</v>
      </c>
      <c r="H52" s="280">
        <f t="shared" ref="H52:X52" si="7">H53</f>
        <v>696300</v>
      </c>
      <c r="I52" s="280">
        <f t="shared" si="7"/>
        <v>0</v>
      </c>
      <c r="J52" s="280">
        <f t="shared" si="7"/>
        <v>11328685.868641999</v>
      </c>
      <c r="K52" s="280">
        <f t="shared" si="7"/>
        <v>3213069</v>
      </c>
      <c r="L52" s="280">
        <f t="shared" si="7"/>
        <v>0</v>
      </c>
      <c r="M52" s="280">
        <f t="shared" si="7"/>
        <v>0</v>
      </c>
      <c r="N52" s="280">
        <f t="shared" si="7"/>
        <v>0</v>
      </c>
      <c r="O52" s="280">
        <f t="shared" si="7"/>
        <v>0</v>
      </c>
      <c r="P52" s="280">
        <f t="shared" si="7"/>
        <v>7700438.9409999996</v>
      </c>
      <c r="Q52" s="280">
        <f t="shared" si="7"/>
        <v>0</v>
      </c>
      <c r="R52" s="280">
        <f t="shared" si="7"/>
        <v>0</v>
      </c>
      <c r="S52" s="280">
        <f t="shared" si="7"/>
        <v>4380805.9409999996</v>
      </c>
      <c r="T52" s="280">
        <f t="shared" si="7"/>
        <v>1298891</v>
      </c>
      <c r="U52" s="280">
        <f t="shared" si="7"/>
        <v>1737540</v>
      </c>
      <c r="V52" s="280">
        <f t="shared" si="7"/>
        <v>0</v>
      </c>
      <c r="W52" s="280">
        <f t="shared" si="7"/>
        <v>0</v>
      </c>
      <c r="X52" s="280">
        <f t="shared" si="7"/>
        <v>1737540</v>
      </c>
      <c r="Y52" s="9"/>
    </row>
    <row r="53" spans="1:28" s="285" customFormat="1" ht="25.5">
      <c r="A53" s="282" t="s">
        <v>491</v>
      </c>
      <c r="B53" s="286" t="s">
        <v>544</v>
      </c>
      <c r="C53" s="284"/>
      <c r="D53" s="284"/>
      <c r="E53" s="284"/>
      <c r="F53" s="284"/>
      <c r="G53" s="280">
        <f>SUM(G54:G96)</f>
        <v>16359454.868642</v>
      </c>
      <c r="H53" s="280">
        <f t="shared" ref="H53:X53" si="8">SUM(H54:H96)</f>
        <v>696300</v>
      </c>
      <c r="I53" s="280">
        <f t="shared" si="8"/>
        <v>0</v>
      </c>
      <c r="J53" s="280">
        <f t="shared" si="8"/>
        <v>11328685.868641999</v>
      </c>
      <c r="K53" s="280">
        <f t="shared" si="8"/>
        <v>3213069</v>
      </c>
      <c r="L53" s="280">
        <f t="shared" si="8"/>
        <v>0</v>
      </c>
      <c r="M53" s="280">
        <f t="shared" si="8"/>
        <v>0</v>
      </c>
      <c r="N53" s="280">
        <f t="shared" si="8"/>
        <v>0</v>
      </c>
      <c r="O53" s="280">
        <f t="shared" si="8"/>
        <v>0</v>
      </c>
      <c r="P53" s="280">
        <f t="shared" si="8"/>
        <v>7700438.9409999996</v>
      </c>
      <c r="Q53" s="280">
        <f t="shared" si="8"/>
        <v>0</v>
      </c>
      <c r="R53" s="280">
        <f t="shared" si="8"/>
        <v>0</v>
      </c>
      <c r="S53" s="280">
        <f t="shared" si="8"/>
        <v>4380805.9409999996</v>
      </c>
      <c r="T53" s="280">
        <f t="shared" si="8"/>
        <v>1298891</v>
      </c>
      <c r="U53" s="280">
        <f t="shared" si="8"/>
        <v>1737540</v>
      </c>
      <c r="V53" s="280">
        <f t="shared" si="8"/>
        <v>0</v>
      </c>
      <c r="W53" s="280">
        <f t="shared" si="8"/>
        <v>0</v>
      </c>
      <c r="X53" s="280">
        <f t="shared" si="8"/>
        <v>1737540</v>
      </c>
      <c r="Y53" s="9"/>
      <c r="AB53" s="297"/>
    </row>
    <row r="54" spans="1:28" s="285" customFormat="1" ht="51">
      <c r="A54" s="298" t="s">
        <v>571</v>
      </c>
      <c r="B54" s="288" t="s">
        <v>572</v>
      </c>
      <c r="C54" s="284"/>
      <c r="D54" s="284"/>
      <c r="E54" s="284"/>
      <c r="F54" s="284" t="s">
        <v>573</v>
      </c>
      <c r="G54" s="299">
        <v>911470</v>
      </c>
      <c r="H54" s="299">
        <v>696300</v>
      </c>
      <c r="I54" s="299"/>
      <c r="J54" s="299">
        <v>215170</v>
      </c>
      <c r="K54" s="299"/>
      <c r="L54" s="299"/>
      <c r="M54" s="299"/>
      <c r="N54" s="299"/>
      <c r="O54" s="299"/>
      <c r="P54" s="299"/>
      <c r="Q54" s="299"/>
      <c r="R54" s="299"/>
      <c r="S54" s="299"/>
      <c r="T54" s="299"/>
      <c r="U54" s="299">
        <v>203085</v>
      </c>
      <c r="V54" s="299"/>
      <c r="W54" s="299"/>
      <c r="X54" s="299">
        <v>203085</v>
      </c>
      <c r="Y54" s="9"/>
      <c r="AB54" s="297"/>
    </row>
    <row r="55" spans="1:28" s="285" customFormat="1" ht="51">
      <c r="A55" s="298" t="s">
        <v>574</v>
      </c>
      <c r="B55" s="288" t="s">
        <v>575</v>
      </c>
      <c r="C55" s="284"/>
      <c r="D55" s="284"/>
      <c r="E55" s="284"/>
      <c r="F55" s="290" t="s">
        <v>576</v>
      </c>
      <c r="G55" s="299">
        <v>109125</v>
      </c>
      <c r="H55" s="501"/>
      <c r="I55" s="299"/>
      <c r="J55" s="299">
        <v>108709</v>
      </c>
      <c r="K55" s="299">
        <v>416</v>
      </c>
      <c r="L55" s="299"/>
      <c r="M55" s="299"/>
      <c r="N55" s="299"/>
      <c r="O55" s="299"/>
      <c r="P55" s="299">
        <v>108709</v>
      </c>
      <c r="Q55" s="299"/>
      <c r="R55" s="299"/>
      <c r="S55" s="299"/>
      <c r="T55" s="299">
        <v>108709</v>
      </c>
      <c r="U55" s="299">
        <v>416</v>
      </c>
      <c r="V55" s="299"/>
      <c r="W55" s="299"/>
      <c r="X55" s="299">
        <v>416</v>
      </c>
      <c r="Y55" s="9"/>
      <c r="AB55" s="297"/>
    </row>
    <row r="56" spans="1:28" s="285" customFormat="1" ht="38.25">
      <c r="A56" s="298" t="s">
        <v>577</v>
      </c>
      <c r="B56" s="288" t="s">
        <v>578</v>
      </c>
      <c r="C56" s="284"/>
      <c r="D56" s="284"/>
      <c r="E56" s="284"/>
      <c r="F56" s="290" t="s">
        <v>579</v>
      </c>
      <c r="G56" s="299">
        <v>78529</v>
      </c>
      <c r="H56" s="501"/>
      <c r="I56" s="299"/>
      <c r="J56" s="299">
        <v>78529</v>
      </c>
      <c r="K56" s="299"/>
      <c r="L56" s="299"/>
      <c r="M56" s="299"/>
      <c r="N56" s="299"/>
      <c r="O56" s="299"/>
      <c r="P56" s="299">
        <v>68000</v>
      </c>
      <c r="Q56" s="299"/>
      <c r="R56" s="299"/>
      <c r="S56" s="299">
        <v>68000</v>
      </c>
      <c r="T56" s="299"/>
      <c r="U56" s="299">
        <v>10000</v>
      </c>
      <c r="V56" s="299"/>
      <c r="W56" s="299"/>
      <c r="X56" s="299">
        <v>10000</v>
      </c>
      <c r="Y56" s="9"/>
      <c r="AB56" s="297"/>
    </row>
    <row r="57" spans="1:28" s="285" customFormat="1" ht="25.5">
      <c r="A57" s="298" t="s">
        <v>580</v>
      </c>
      <c r="B57" s="288" t="s">
        <v>581</v>
      </c>
      <c r="C57" s="284"/>
      <c r="D57" s="284"/>
      <c r="E57" s="284"/>
      <c r="F57" s="290" t="s">
        <v>582</v>
      </c>
      <c r="G57" s="299">
        <v>45456</v>
      </c>
      <c r="H57" s="501"/>
      <c r="I57" s="299"/>
      <c r="J57" s="299">
        <v>45456</v>
      </c>
      <c r="K57" s="299"/>
      <c r="L57" s="299"/>
      <c r="M57" s="299"/>
      <c r="N57" s="299"/>
      <c r="O57" s="299"/>
      <c r="P57" s="299">
        <v>32000</v>
      </c>
      <c r="Q57" s="299"/>
      <c r="R57" s="299"/>
      <c r="S57" s="299">
        <v>32000</v>
      </c>
      <c r="T57" s="299"/>
      <c r="U57" s="299">
        <v>13000</v>
      </c>
      <c r="V57" s="299"/>
      <c r="W57" s="299"/>
      <c r="X57" s="299">
        <v>13000</v>
      </c>
      <c r="Y57" s="9"/>
      <c r="AB57" s="297"/>
    </row>
    <row r="58" spans="1:28" s="285" customFormat="1" ht="51">
      <c r="A58" s="298" t="s">
        <v>583</v>
      </c>
      <c r="B58" s="288" t="s">
        <v>584</v>
      </c>
      <c r="C58" s="284"/>
      <c r="D58" s="284"/>
      <c r="E58" s="284"/>
      <c r="F58" s="290" t="s">
        <v>585</v>
      </c>
      <c r="G58" s="299">
        <v>199939</v>
      </c>
      <c r="H58" s="501"/>
      <c r="I58" s="299"/>
      <c r="J58" s="299">
        <v>49939</v>
      </c>
      <c r="K58" s="299"/>
      <c r="L58" s="299"/>
      <c r="M58" s="299"/>
      <c r="N58" s="299"/>
      <c r="O58" s="299"/>
      <c r="P58" s="299">
        <v>34000</v>
      </c>
      <c r="Q58" s="299"/>
      <c r="R58" s="299"/>
      <c r="S58" s="299">
        <v>34000</v>
      </c>
      <c r="T58" s="299"/>
      <c r="U58" s="299">
        <v>6000</v>
      </c>
      <c r="V58" s="299"/>
      <c r="W58" s="299"/>
      <c r="X58" s="299">
        <v>6000</v>
      </c>
      <c r="Y58" s="9"/>
      <c r="AB58" s="297"/>
    </row>
    <row r="59" spans="1:28" s="285" customFormat="1" ht="51">
      <c r="A59" s="298" t="s">
        <v>586</v>
      </c>
      <c r="B59" s="288" t="s">
        <v>587</v>
      </c>
      <c r="C59" s="284"/>
      <c r="D59" s="284"/>
      <c r="E59" s="284"/>
      <c r="F59" s="290" t="s">
        <v>588</v>
      </c>
      <c r="G59" s="299">
        <v>245000</v>
      </c>
      <c r="H59" s="501"/>
      <c r="I59" s="299"/>
      <c r="J59" s="299">
        <v>65000</v>
      </c>
      <c r="K59" s="299"/>
      <c r="L59" s="299"/>
      <c r="M59" s="299"/>
      <c r="N59" s="299"/>
      <c r="O59" s="299"/>
      <c r="P59" s="299">
        <v>51533</v>
      </c>
      <c r="Q59" s="299"/>
      <c r="R59" s="299"/>
      <c r="S59" s="299">
        <v>51533</v>
      </c>
      <c r="T59" s="299"/>
      <c r="U59" s="299">
        <v>5500</v>
      </c>
      <c r="V59" s="299"/>
      <c r="W59" s="299"/>
      <c r="X59" s="299">
        <v>5500</v>
      </c>
      <c r="Y59" s="9"/>
      <c r="AB59" s="297"/>
    </row>
    <row r="60" spans="1:28" s="285" customFormat="1" ht="51">
      <c r="A60" s="298" t="s">
        <v>589</v>
      </c>
      <c r="B60" s="288" t="s">
        <v>590</v>
      </c>
      <c r="C60" s="284"/>
      <c r="D60" s="284"/>
      <c r="E60" s="284"/>
      <c r="F60" s="290" t="s">
        <v>591</v>
      </c>
      <c r="G60" s="299">
        <v>45849.838357000001</v>
      </c>
      <c r="H60" s="501"/>
      <c r="I60" s="299"/>
      <c r="J60" s="299">
        <v>45849.838357000001</v>
      </c>
      <c r="K60" s="299"/>
      <c r="L60" s="299"/>
      <c r="M60" s="299"/>
      <c r="N60" s="299"/>
      <c r="O60" s="299"/>
      <c r="P60" s="299">
        <v>12500</v>
      </c>
      <c r="Q60" s="299"/>
      <c r="R60" s="299"/>
      <c r="S60" s="299">
        <v>12500</v>
      </c>
      <c r="T60" s="299"/>
      <c r="U60" s="299">
        <v>10400</v>
      </c>
      <c r="V60" s="299"/>
      <c r="W60" s="299"/>
      <c r="X60" s="299">
        <v>10400</v>
      </c>
      <c r="Y60" s="9"/>
      <c r="AB60" s="297"/>
    </row>
    <row r="61" spans="1:28" s="285" customFormat="1" ht="25.5">
      <c r="A61" s="298" t="s">
        <v>592</v>
      </c>
      <c r="B61" s="288" t="s">
        <v>593</v>
      </c>
      <c r="C61" s="284"/>
      <c r="D61" s="284"/>
      <c r="E61" s="284"/>
      <c r="F61" s="290" t="s">
        <v>594</v>
      </c>
      <c r="G61" s="299">
        <v>96880</v>
      </c>
      <c r="H61" s="501"/>
      <c r="I61" s="299"/>
      <c r="J61" s="299">
        <v>96880</v>
      </c>
      <c r="K61" s="299"/>
      <c r="L61" s="299"/>
      <c r="M61" s="299"/>
      <c r="N61" s="299"/>
      <c r="O61" s="299"/>
      <c r="P61" s="299">
        <v>60880</v>
      </c>
      <c r="Q61" s="299"/>
      <c r="R61" s="299"/>
      <c r="S61" s="299">
        <v>60880</v>
      </c>
      <c r="T61" s="299"/>
      <c r="U61" s="299">
        <v>6900</v>
      </c>
      <c r="V61" s="299"/>
      <c r="W61" s="299"/>
      <c r="X61" s="299">
        <v>6900</v>
      </c>
      <c r="Y61" s="9"/>
      <c r="AB61" s="297"/>
    </row>
    <row r="62" spans="1:28" s="285" customFormat="1" ht="38.25">
      <c r="A62" s="298" t="s">
        <v>595</v>
      </c>
      <c r="B62" s="288" t="s">
        <v>596</v>
      </c>
      <c r="C62" s="284"/>
      <c r="D62" s="284"/>
      <c r="E62" s="284"/>
      <c r="F62" s="290" t="s">
        <v>597</v>
      </c>
      <c r="G62" s="299">
        <v>43889</v>
      </c>
      <c r="H62" s="501"/>
      <c r="I62" s="299"/>
      <c r="J62" s="299">
        <v>43889</v>
      </c>
      <c r="K62" s="299"/>
      <c r="L62" s="299"/>
      <c r="M62" s="299"/>
      <c r="N62" s="299"/>
      <c r="O62" s="299"/>
      <c r="P62" s="299">
        <v>40000</v>
      </c>
      <c r="Q62" s="299"/>
      <c r="R62" s="299"/>
      <c r="S62" s="299">
        <v>40000</v>
      </c>
      <c r="T62" s="299"/>
      <c r="U62" s="299">
        <v>500</v>
      </c>
      <c r="V62" s="299"/>
      <c r="W62" s="299"/>
      <c r="X62" s="299">
        <v>500</v>
      </c>
      <c r="Y62" s="9"/>
      <c r="AB62" s="297"/>
    </row>
    <row r="63" spans="1:28" s="285" customFormat="1" ht="25.5">
      <c r="A63" s="298" t="s">
        <v>598</v>
      </c>
      <c r="B63" s="288" t="s">
        <v>599</v>
      </c>
      <c r="C63" s="284"/>
      <c r="D63" s="284"/>
      <c r="E63" s="284"/>
      <c r="F63" s="290" t="s">
        <v>600</v>
      </c>
      <c r="G63" s="299">
        <v>41614.852299999999</v>
      </c>
      <c r="H63" s="501"/>
      <c r="I63" s="299"/>
      <c r="J63" s="299">
        <v>41614.852299999999</v>
      </c>
      <c r="K63" s="299"/>
      <c r="L63" s="299"/>
      <c r="M63" s="299"/>
      <c r="N63" s="299"/>
      <c r="O63" s="299"/>
      <c r="P63" s="299">
        <v>38100</v>
      </c>
      <c r="Q63" s="299"/>
      <c r="R63" s="299"/>
      <c r="S63" s="299">
        <v>38100</v>
      </c>
      <c r="T63" s="299"/>
      <c r="U63" s="299">
        <v>500</v>
      </c>
      <c r="V63" s="299"/>
      <c r="W63" s="299"/>
      <c r="X63" s="299">
        <v>500</v>
      </c>
      <c r="Y63" s="9"/>
      <c r="AB63" s="297"/>
    </row>
    <row r="64" spans="1:28" s="285" customFormat="1" ht="25.5">
      <c r="A64" s="298" t="s">
        <v>601</v>
      </c>
      <c r="B64" s="288" t="s">
        <v>602</v>
      </c>
      <c r="C64" s="284"/>
      <c r="D64" s="284"/>
      <c r="E64" s="284"/>
      <c r="F64" s="290" t="s">
        <v>603</v>
      </c>
      <c r="G64" s="299">
        <v>57599</v>
      </c>
      <c r="H64" s="501"/>
      <c r="I64" s="299"/>
      <c r="J64" s="299">
        <v>12599</v>
      </c>
      <c r="K64" s="299"/>
      <c r="L64" s="299"/>
      <c r="M64" s="299"/>
      <c r="N64" s="299"/>
      <c r="O64" s="299"/>
      <c r="P64" s="299">
        <v>12000</v>
      </c>
      <c r="Q64" s="299"/>
      <c r="R64" s="299"/>
      <c r="S64" s="299">
        <v>12000</v>
      </c>
      <c r="T64" s="299"/>
      <c r="U64" s="299">
        <v>0</v>
      </c>
      <c r="V64" s="299"/>
      <c r="W64" s="299"/>
      <c r="X64" s="299">
        <v>0</v>
      </c>
      <c r="Y64" s="9"/>
      <c r="AB64" s="297"/>
    </row>
    <row r="65" spans="1:28" s="285" customFormat="1" ht="51">
      <c r="A65" s="298" t="s">
        <v>604</v>
      </c>
      <c r="B65" s="288" t="s">
        <v>605</v>
      </c>
      <c r="C65" s="284"/>
      <c r="D65" s="284"/>
      <c r="E65" s="284"/>
      <c r="F65" s="290" t="s">
        <v>606</v>
      </c>
      <c r="G65" s="299">
        <v>88695</v>
      </c>
      <c r="H65" s="501"/>
      <c r="I65" s="299"/>
      <c r="J65" s="299">
        <v>88695</v>
      </c>
      <c r="K65" s="299"/>
      <c r="L65" s="299"/>
      <c r="M65" s="299"/>
      <c r="N65" s="299"/>
      <c r="O65" s="299"/>
      <c r="P65" s="299">
        <v>24000</v>
      </c>
      <c r="Q65" s="299"/>
      <c r="R65" s="299"/>
      <c r="S65" s="299">
        <v>24000</v>
      </c>
      <c r="T65" s="299"/>
      <c r="U65" s="299">
        <v>11500</v>
      </c>
      <c r="V65" s="299"/>
      <c r="W65" s="299"/>
      <c r="X65" s="299">
        <v>11500</v>
      </c>
      <c r="Y65" s="9"/>
      <c r="AB65" s="297"/>
    </row>
    <row r="66" spans="1:28" s="285" customFormat="1" ht="51">
      <c r="A66" s="298" t="s">
        <v>607</v>
      </c>
      <c r="B66" s="288" t="s">
        <v>608</v>
      </c>
      <c r="C66" s="284"/>
      <c r="D66" s="284"/>
      <c r="E66" s="284"/>
      <c r="F66" s="290" t="s">
        <v>609</v>
      </c>
      <c r="G66" s="299">
        <v>29300</v>
      </c>
      <c r="H66" s="501"/>
      <c r="I66" s="299"/>
      <c r="J66" s="299">
        <v>29300</v>
      </c>
      <c r="K66" s="299"/>
      <c r="L66" s="299"/>
      <c r="M66" s="299"/>
      <c r="N66" s="299"/>
      <c r="O66" s="299"/>
      <c r="P66" s="299">
        <v>27428</v>
      </c>
      <c r="Q66" s="299"/>
      <c r="R66" s="299"/>
      <c r="S66" s="299">
        <v>27428</v>
      </c>
      <c r="T66" s="299"/>
      <c r="U66" s="299">
        <v>0</v>
      </c>
      <c r="V66" s="299"/>
      <c r="W66" s="299"/>
      <c r="X66" s="299">
        <v>0</v>
      </c>
      <c r="Y66" s="9"/>
      <c r="AB66" s="297"/>
    </row>
    <row r="67" spans="1:28" s="285" customFormat="1" ht="51">
      <c r="A67" s="298" t="s">
        <v>610</v>
      </c>
      <c r="B67" s="288" t="s">
        <v>611</v>
      </c>
      <c r="C67" s="284"/>
      <c r="D67" s="284"/>
      <c r="E67" s="284"/>
      <c r="F67" s="290" t="s">
        <v>612</v>
      </c>
      <c r="G67" s="299">
        <v>21116</v>
      </c>
      <c r="H67" s="501"/>
      <c r="I67" s="299"/>
      <c r="J67" s="299">
        <v>21116</v>
      </c>
      <c r="K67" s="299"/>
      <c r="L67" s="299"/>
      <c r="M67" s="299"/>
      <c r="N67" s="299"/>
      <c r="O67" s="299"/>
      <c r="P67" s="299">
        <v>19000</v>
      </c>
      <c r="Q67" s="299"/>
      <c r="R67" s="299"/>
      <c r="S67" s="299">
        <v>19000</v>
      </c>
      <c r="T67" s="299"/>
      <c r="U67" s="299">
        <v>500</v>
      </c>
      <c r="V67" s="299"/>
      <c r="W67" s="299"/>
      <c r="X67" s="299">
        <v>500</v>
      </c>
      <c r="Y67" s="9"/>
      <c r="AB67" s="297"/>
    </row>
    <row r="68" spans="1:28" s="285" customFormat="1" ht="51">
      <c r="A68" s="298" t="s">
        <v>613</v>
      </c>
      <c r="B68" s="288" t="s">
        <v>614</v>
      </c>
      <c r="C68" s="284"/>
      <c r="D68" s="284"/>
      <c r="E68" s="284"/>
      <c r="F68" s="290" t="s">
        <v>615</v>
      </c>
      <c r="G68" s="299">
        <v>72735.450316000002</v>
      </c>
      <c r="H68" s="501"/>
      <c r="I68" s="299"/>
      <c r="J68" s="299">
        <v>52735.450316000002</v>
      </c>
      <c r="K68" s="299"/>
      <c r="L68" s="299"/>
      <c r="M68" s="299"/>
      <c r="N68" s="299"/>
      <c r="O68" s="299"/>
      <c r="P68" s="299">
        <v>50000</v>
      </c>
      <c r="Q68" s="299"/>
      <c r="R68" s="299"/>
      <c r="S68" s="299">
        <v>50000</v>
      </c>
      <c r="T68" s="299"/>
      <c r="U68" s="299">
        <v>0</v>
      </c>
      <c r="V68" s="299"/>
      <c r="W68" s="299"/>
      <c r="X68" s="299">
        <v>0</v>
      </c>
      <c r="Y68" s="9"/>
      <c r="AB68" s="297"/>
    </row>
    <row r="69" spans="1:28" s="285" customFormat="1" ht="25.5">
      <c r="A69" s="298" t="s">
        <v>616</v>
      </c>
      <c r="B69" s="288" t="s">
        <v>617</v>
      </c>
      <c r="C69" s="284"/>
      <c r="D69" s="284"/>
      <c r="E69" s="284"/>
      <c r="F69" s="290" t="s">
        <v>618</v>
      </c>
      <c r="G69" s="299">
        <v>400000</v>
      </c>
      <c r="H69" s="501"/>
      <c r="I69" s="299"/>
      <c r="J69" s="299">
        <v>400000</v>
      </c>
      <c r="K69" s="299"/>
      <c r="L69" s="299"/>
      <c r="M69" s="299"/>
      <c r="N69" s="299"/>
      <c r="O69" s="299"/>
      <c r="P69" s="299">
        <v>373700</v>
      </c>
      <c r="Q69" s="299"/>
      <c r="R69" s="299"/>
      <c r="S69" s="299">
        <v>373700</v>
      </c>
      <c r="T69" s="299"/>
      <c r="U69" s="299">
        <v>2500</v>
      </c>
      <c r="V69" s="299"/>
      <c r="W69" s="299"/>
      <c r="X69" s="299">
        <v>2500</v>
      </c>
      <c r="Y69" s="9"/>
      <c r="AB69" s="297"/>
    </row>
    <row r="70" spans="1:28" s="285" customFormat="1" ht="25.5">
      <c r="A70" s="298" t="s">
        <v>619</v>
      </c>
      <c r="B70" s="288" t="s">
        <v>620</v>
      </c>
      <c r="C70" s="284"/>
      <c r="D70" s="284"/>
      <c r="E70" s="284"/>
      <c r="F70" s="290" t="s">
        <v>621</v>
      </c>
      <c r="G70" s="299">
        <v>59814</v>
      </c>
      <c r="H70" s="501"/>
      <c r="I70" s="299"/>
      <c r="J70" s="299">
        <v>59814</v>
      </c>
      <c r="K70" s="299"/>
      <c r="L70" s="299"/>
      <c r="M70" s="299"/>
      <c r="N70" s="299"/>
      <c r="O70" s="299"/>
      <c r="P70" s="299">
        <v>55808</v>
      </c>
      <c r="Q70" s="299"/>
      <c r="R70" s="299"/>
      <c r="S70" s="299">
        <v>55808</v>
      </c>
      <c r="T70" s="299"/>
      <c r="U70" s="299">
        <v>1000</v>
      </c>
      <c r="V70" s="299"/>
      <c r="W70" s="299"/>
      <c r="X70" s="299">
        <v>1000</v>
      </c>
      <c r="Y70" s="9"/>
      <c r="AB70" s="297"/>
    </row>
    <row r="71" spans="1:28" s="285" customFormat="1" ht="51">
      <c r="A71" s="298" t="s">
        <v>622</v>
      </c>
      <c r="B71" s="288" t="s">
        <v>623</v>
      </c>
      <c r="C71" s="284"/>
      <c r="D71" s="284"/>
      <c r="E71" s="284"/>
      <c r="F71" s="290" t="s">
        <v>624</v>
      </c>
      <c r="G71" s="299">
        <v>90466</v>
      </c>
      <c r="H71" s="501"/>
      <c r="I71" s="299"/>
      <c r="J71" s="299">
        <v>90466</v>
      </c>
      <c r="K71" s="299"/>
      <c r="L71" s="299"/>
      <c r="M71" s="299"/>
      <c r="N71" s="299"/>
      <c r="O71" s="299"/>
      <c r="P71" s="299">
        <v>85631</v>
      </c>
      <c r="Q71" s="299"/>
      <c r="R71" s="299"/>
      <c r="S71" s="299">
        <v>85631</v>
      </c>
      <c r="T71" s="299"/>
      <c r="U71" s="299">
        <v>500</v>
      </c>
      <c r="V71" s="299"/>
      <c r="W71" s="299"/>
      <c r="X71" s="299">
        <v>500</v>
      </c>
      <c r="Y71" s="9"/>
      <c r="AB71" s="297"/>
    </row>
    <row r="72" spans="1:28" s="285" customFormat="1" ht="51">
      <c r="A72" s="298" t="s">
        <v>625</v>
      </c>
      <c r="B72" s="288" t="s">
        <v>626</v>
      </c>
      <c r="C72" s="284"/>
      <c r="D72" s="284"/>
      <c r="E72" s="284"/>
      <c r="F72" s="290" t="s">
        <v>627</v>
      </c>
      <c r="G72" s="299">
        <v>239998</v>
      </c>
      <c r="H72" s="501"/>
      <c r="I72" s="299"/>
      <c r="J72" s="299">
        <v>63598</v>
      </c>
      <c r="K72" s="299"/>
      <c r="L72" s="299"/>
      <c r="M72" s="299"/>
      <c r="N72" s="299"/>
      <c r="O72" s="299"/>
      <c r="P72" s="299">
        <v>56447</v>
      </c>
      <c r="Q72" s="299"/>
      <c r="R72" s="299"/>
      <c r="S72" s="299">
        <v>56447</v>
      </c>
      <c r="T72" s="299"/>
      <c r="U72" s="299">
        <v>1000</v>
      </c>
      <c r="V72" s="299"/>
      <c r="W72" s="299"/>
      <c r="X72" s="299">
        <v>1000</v>
      </c>
      <c r="Y72" s="9"/>
      <c r="AB72" s="297"/>
    </row>
    <row r="73" spans="1:28" s="285" customFormat="1" ht="25.5">
      <c r="A73" s="298" t="s">
        <v>628</v>
      </c>
      <c r="B73" s="288" t="s">
        <v>629</v>
      </c>
      <c r="C73" s="284"/>
      <c r="D73" s="284"/>
      <c r="E73" s="284"/>
      <c r="F73" s="290" t="s">
        <v>630</v>
      </c>
      <c r="G73" s="299">
        <v>214240</v>
      </c>
      <c r="H73" s="501"/>
      <c r="I73" s="299"/>
      <c r="J73" s="299">
        <v>214240</v>
      </c>
      <c r="K73" s="299"/>
      <c r="L73" s="299"/>
      <c r="M73" s="299"/>
      <c r="N73" s="299"/>
      <c r="O73" s="299"/>
      <c r="P73" s="299">
        <v>205701</v>
      </c>
      <c r="Q73" s="299"/>
      <c r="R73" s="299"/>
      <c r="S73" s="299">
        <v>205701</v>
      </c>
      <c r="T73" s="299"/>
      <c r="U73" s="299">
        <v>5000</v>
      </c>
      <c r="V73" s="299"/>
      <c r="W73" s="299"/>
      <c r="X73" s="299">
        <v>5000</v>
      </c>
      <c r="Y73" s="9"/>
      <c r="AB73" s="297"/>
    </row>
    <row r="74" spans="1:28" s="285" customFormat="1" ht="38.25">
      <c r="A74" s="298" t="s">
        <v>631</v>
      </c>
      <c r="B74" s="288" t="s">
        <v>632</v>
      </c>
      <c r="C74" s="284"/>
      <c r="D74" s="284"/>
      <c r="E74" s="284"/>
      <c r="F74" s="290" t="s">
        <v>633</v>
      </c>
      <c r="G74" s="299">
        <v>60000</v>
      </c>
      <c r="H74" s="501"/>
      <c r="I74" s="299"/>
      <c r="J74" s="299">
        <v>10000</v>
      </c>
      <c r="K74" s="299"/>
      <c r="L74" s="299"/>
      <c r="M74" s="299"/>
      <c r="N74" s="299"/>
      <c r="O74" s="299"/>
      <c r="P74" s="299">
        <v>1000</v>
      </c>
      <c r="Q74" s="299"/>
      <c r="R74" s="299"/>
      <c r="S74" s="299">
        <v>1000</v>
      </c>
      <c r="T74" s="299"/>
      <c r="U74" s="299">
        <v>6000</v>
      </c>
      <c r="V74" s="299"/>
      <c r="W74" s="299"/>
      <c r="X74" s="299">
        <v>6000</v>
      </c>
      <c r="Y74" s="9"/>
      <c r="AB74" s="297"/>
    </row>
    <row r="75" spans="1:28" s="285" customFormat="1" ht="51">
      <c r="A75" s="298" t="s">
        <v>634</v>
      </c>
      <c r="B75" s="300" t="s">
        <v>635</v>
      </c>
      <c r="C75" s="284"/>
      <c r="D75" s="284"/>
      <c r="E75" s="284"/>
      <c r="F75" s="290" t="s">
        <v>636</v>
      </c>
      <c r="G75" s="299">
        <v>233690</v>
      </c>
      <c r="H75" s="501"/>
      <c r="I75" s="299"/>
      <c r="J75" s="299">
        <v>33368</v>
      </c>
      <c r="K75" s="299">
        <v>200322</v>
      </c>
      <c r="L75" s="299"/>
      <c r="M75" s="299"/>
      <c r="N75" s="299"/>
      <c r="O75" s="299"/>
      <c r="P75" s="299">
        <v>201031</v>
      </c>
      <c r="Q75" s="299"/>
      <c r="R75" s="299"/>
      <c r="S75" s="299">
        <v>1031</v>
      </c>
      <c r="T75" s="299">
        <v>200000</v>
      </c>
      <c r="U75" s="299">
        <v>9000</v>
      </c>
      <c r="V75" s="299"/>
      <c r="W75" s="299"/>
      <c r="X75" s="299">
        <v>9000</v>
      </c>
      <c r="Y75" s="9"/>
      <c r="AB75" s="297"/>
    </row>
    <row r="76" spans="1:28" s="285" customFormat="1" ht="25.5">
      <c r="A76" s="298" t="s">
        <v>637</v>
      </c>
      <c r="B76" s="288" t="s">
        <v>638</v>
      </c>
      <c r="C76" s="284"/>
      <c r="D76" s="284"/>
      <c r="E76" s="284"/>
      <c r="F76" s="290" t="s">
        <v>639</v>
      </c>
      <c r="G76" s="299">
        <v>14896</v>
      </c>
      <c r="H76" s="501"/>
      <c r="I76" s="299"/>
      <c r="J76" s="299">
        <v>14896</v>
      </c>
      <c r="K76" s="299"/>
      <c r="L76" s="299"/>
      <c r="M76" s="299"/>
      <c r="N76" s="299"/>
      <c r="O76" s="299"/>
      <c r="P76" s="299">
        <v>3000</v>
      </c>
      <c r="Q76" s="299"/>
      <c r="R76" s="299"/>
      <c r="S76" s="299">
        <v>3000</v>
      </c>
      <c r="T76" s="299"/>
      <c r="U76" s="299">
        <v>4500</v>
      </c>
      <c r="V76" s="299"/>
      <c r="W76" s="299"/>
      <c r="X76" s="299">
        <v>4500</v>
      </c>
      <c r="Y76" s="9"/>
      <c r="AB76" s="297"/>
    </row>
    <row r="77" spans="1:28" s="285" customFormat="1" ht="38.25">
      <c r="A77" s="298" t="s">
        <v>640</v>
      </c>
      <c r="B77" s="288" t="s">
        <v>641</v>
      </c>
      <c r="C77" s="284"/>
      <c r="D77" s="284"/>
      <c r="E77" s="284"/>
      <c r="F77" s="290" t="s">
        <v>642</v>
      </c>
      <c r="G77" s="299">
        <v>34000</v>
      </c>
      <c r="H77" s="501"/>
      <c r="I77" s="299"/>
      <c r="J77" s="299">
        <v>34000</v>
      </c>
      <c r="K77" s="299"/>
      <c r="L77" s="299"/>
      <c r="M77" s="299"/>
      <c r="N77" s="299"/>
      <c r="O77" s="299"/>
      <c r="P77" s="299">
        <v>15000</v>
      </c>
      <c r="Q77" s="299"/>
      <c r="R77" s="299"/>
      <c r="S77" s="299">
        <v>15000</v>
      </c>
      <c r="T77" s="299"/>
      <c r="U77" s="299">
        <v>0</v>
      </c>
      <c r="V77" s="299"/>
      <c r="W77" s="299"/>
      <c r="X77" s="299">
        <v>0</v>
      </c>
      <c r="Y77" s="9"/>
      <c r="AB77" s="297"/>
    </row>
    <row r="78" spans="1:28" s="285" customFormat="1" ht="51">
      <c r="A78" s="298" t="s">
        <v>643</v>
      </c>
      <c r="B78" s="288" t="s">
        <v>644</v>
      </c>
      <c r="C78" s="284"/>
      <c r="D78" s="284"/>
      <c r="E78" s="284"/>
      <c r="F78" s="290" t="s">
        <v>645</v>
      </c>
      <c r="G78" s="299">
        <v>47269</v>
      </c>
      <c r="H78" s="501"/>
      <c r="I78" s="299"/>
      <c r="J78" s="299">
        <v>47269</v>
      </c>
      <c r="K78" s="299"/>
      <c r="L78" s="299"/>
      <c r="M78" s="299"/>
      <c r="N78" s="299"/>
      <c r="O78" s="299"/>
      <c r="P78" s="299">
        <v>10000</v>
      </c>
      <c r="Q78" s="299"/>
      <c r="R78" s="299"/>
      <c r="S78" s="299">
        <v>10000</v>
      </c>
      <c r="T78" s="299"/>
      <c r="U78" s="299">
        <v>13500</v>
      </c>
      <c r="V78" s="299"/>
      <c r="W78" s="299"/>
      <c r="X78" s="299">
        <v>13500</v>
      </c>
      <c r="Y78" s="9"/>
      <c r="AB78" s="297"/>
    </row>
    <row r="79" spans="1:28" s="285" customFormat="1" ht="76.5">
      <c r="A79" s="298" t="s">
        <v>646</v>
      </c>
      <c r="B79" s="288" t="s">
        <v>647</v>
      </c>
      <c r="C79" s="284"/>
      <c r="D79" s="284"/>
      <c r="E79" s="284"/>
      <c r="F79" s="290" t="s">
        <v>648</v>
      </c>
      <c r="G79" s="299">
        <v>125619</v>
      </c>
      <c r="H79" s="501"/>
      <c r="I79" s="299"/>
      <c r="J79" s="299">
        <v>125619</v>
      </c>
      <c r="K79" s="299"/>
      <c r="L79" s="299"/>
      <c r="M79" s="299"/>
      <c r="N79" s="299"/>
      <c r="O79" s="299"/>
      <c r="P79" s="299">
        <v>1000</v>
      </c>
      <c r="Q79" s="299"/>
      <c r="R79" s="299"/>
      <c r="S79" s="299">
        <v>1000</v>
      </c>
      <c r="T79" s="299"/>
      <c r="U79" s="299">
        <v>24000</v>
      </c>
      <c r="V79" s="299"/>
      <c r="W79" s="299"/>
      <c r="X79" s="299">
        <v>24000</v>
      </c>
      <c r="Y79" s="9"/>
      <c r="AB79" s="297"/>
    </row>
    <row r="80" spans="1:28" s="285" customFormat="1" ht="51">
      <c r="A80" s="298" t="s">
        <v>649</v>
      </c>
      <c r="B80" s="288" t="s">
        <v>650</v>
      </c>
      <c r="C80" s="284"/>
      <c r="D80" s="284"/>
      <c r="E80" s="284"/>
      <c r="F80" s="290" t="s">
        <v>651</v>
      </c>
      <c r="G80" s="299">
        <v>200000</v>
      </c>
      <c r="H80" s="501"/>
      <c r="I80" s="299"/>
      <c r="J80" s="299">
        <v>50000</v>
      </c>
      <c r="K80" s="299"/>
      <c r="L80" s="299"/>
      <c r="M80" s="299"/>
      <c r="N80" s="299"/>
      <c r="O80" s="299"/>
      <c r="P80" s="299">
        <v>5000</v>
      </c>
      <c r="Q80" s="299"/>
      <c r="R80" s="299"/>
      <c r="S80" s="299">
        <v>5000</v>
      </c>
      <c r="T80" s="299"/>
      <c r="U80" s="299">
        <v>5000</v>
      </c>
      <c r="V80" s="299"/>
      <c r="W80" s="299"/>
      <c r="X80" s="299">
        <v>5000</v>
      </c>
      <c r="Y80" s="9"/>
      <c r="AB80" s="297"/>
    </row>
    <row r="81" spans="1:28" s="285" customFormat="1" ht="38.25">
      <c r="A81" s="298" t="s">
        <v>652</v>
      </c>
      <c r="B81" s="288" t="s">
        <v>653</v>
      </c>
      <c r="C81" s="284"/>
      <c r="D81" s="284"/>
      <c r="E81" s="284"/>
      <c r="F81" s="290" t="s">
        <v>654</v>
      </c>
      <c r="G81" s="299">
        <v>126249</v>
      </c>
      <c r="H81" s="501"/>
      <c r="I81" s="299"/>
      <c r="J81" s="299">
        <v>126249</v>
      </c>
      <c r="K81" s="299"/>
      <c r="L81" s="299"/>
      <c r="M81" s="299"/>
      <c r="N81" s="299"/>
      <c r="O81" s="299"/>
      <c r="P81" s="299">
        <v>92450</v>
      </c>
      <c r="Q81" s="299"/>
      <c r="R81" s="299"/>
      <c r="S81" s="299">
        <v>92450</v>
      </c>
      <c r="T81" s="299"/>
      <c r="U81" s="299">
        <v>8500</v>
      </c>
      <c r="V81" s="299"/>
      <c r="W81" s="299"/>
      <c r="X81" s="299">
        <v>8500</v>
      </c>
      <c r="Y81" s="9"/>
      <c r="AB81" s="297"/>
    </row>
    <row r="82" spans="1:28" s="285" customFormat="1" ht="25.5">
      <c r="A82" s="298" t="s">
        <v>655</v>
      </c>
      <c r="B82" s="288" t="s">
        <v>656</v>
      </c>
      <c r="C82" s="284"/>
      <c r="D82" s="284"/>
      <c r="E82" s="284"/>
      <c r="F82" s="290" t="s">
        <v>657</v>
      </c>
      <c r="G82" s="299">
        <v>199900</v>
      </c>
      <c r="H82" s="501"/>
      <c r="I82" s="299"/>
      <c r="J82" s="299">
        <v>99900</v>
      </c>
      <c r="K82" s="299"/>
      <c r="L82" s="299"/>
      <c r="M82" s="299"/>
      <c r="N82" s="299"/>
      <c r="O82" s="299"/>
      <c r="P82" s="299">
        <v>50000</v>
      </c>
      <c r="Q82" s="299"/>
      <c r="R82" s="299"/>
      <c r="S82" s="299">
        <v>50000</v>
      </c>
      <c r="T82" s="299"/>
      <c r="U82" s="299">
        <v>10000</v>
      </c>
      <c r="V82" s="299"/>
      <c r="W82" s="299"/>
      <c r="X82" s="299">
        <v>10000</v>
      </c>
      <c r="Y82" s="9"/>
      <c r="AB82" s="297"/>
    </row>
    <row r="83" spans="1:28" s="285" customFormat="1" ht="76.5">
      <c r="A83" s="298" t="s">
        <v>658</v>
      </c>
      <c r="B83" s="288" t="s">
        <v>659</v>
      </c>
      <c r="C83" s="284"/>
      <c r="D83" s="284"/>
      <c r="E83" s="284"/>
      <c r="F83" s="290" t="s">
        <v>660</v>
      </c>
      <c r="G83" s="299">
        <v>954000</v>
      </c>
      <c r="H83" s="501"/>
      <c r="I83" s="299"/>
      <c r="J83" s="299">
        <v>854000</v>
      </c>
      <c r="K83" s="299"/>
      <c r="L83" s="299"/>
      <c r="M83" s="299"/>
      <c r="N83" s="299"/>
      <c r="O83" s="299"/>
      <c r="P83" s="299">
        <v>795900</v>
      </c>
      <c r="Q83" s="299"/>
      <c r="R83" s="299"/>
      <c r="S83" s="299">
        <v>795900</v>
      </c>
      <c r="T83" s="299"/>
      <c r="U83" s="299">
        <v>2500</v>
      </c>
      <c r="V83" s="299"/>
      <c r="W83" s="299"/>
      <c r="X83" s="299">
        <v>2500</v>
      </c>
      <c r="Y83" s="9"/>
      <c r="AB83" s="297"/>
    </row>
    <row r="84" spans="1:28" s="285" customFormat="1" ht="51">
      <c r="A84" s="298" t="s">
        <v>661</v>
      </c>
      <c r="B84" s="288" t="s">
        <v>662</v>
      </c>
      <c r="C84" s="284"/>
      <c r="D84" s="284"/>
      <c r="E84" s="284"/>
      <c r="F84" s="295" t="s">
        <v>663</v>
      </c>
      <c r="G84" s="299">
        <v>2228000</v>
      </c>
      <c r="H84" s="501"/>
      <c r="I84" s="299"/>
      <c r="J84" s="299">
        <v>628000</v>
      </c>
      <c r="K84" s="299">
        <v>1600000</v>
      </c>
      <c r="L84" s="299"/>
      <c r="M84" s="299"/>
      <c r="N84" s="299"/>
      <c r="O84" s="299"/>
      <c r="P84" s="299">
        <v>1618000</v>
      </c>
      <c r="Q84" s="299"/>
      <c r="R84" s="299"/>
      <c r="S84" s="299">
        <v>18000</v>
      </c>
      <c r="T84" s="299"/>
      <c r="U84" s="299">
        <v>150000</v>
      </c>
      <c r="V84" s="299"/>
      <c r="W84" s="299"/>
      <c r="X84" s="299">
        <v>150000</v>
      </c>
      <c r="Y84" s="9"/>
      <c r="AB84" s="297"/>
    </row>
    <row r="85" spans="1:28" s="285" customFormat="1" ht="51">
      <c r="A85" s="298" t="s">
        <v>664</v>
      </c>
      <c r="B85" s="288" t="s">
        <v>665</v>
      </c>
      <c r="C85" s="284"/>
      <c r="D85" s="284"/>
      <c r="E85" s="284"/>
      <c r="F85" s="290" t="s">
        <v>666</v>
      </c>
      <c r="G85" s="299">
        <v>659000</v>
      </c>
      <c r="H85" s="501"/>
      <c r="I85" s="299"/>
      <c r="J85" s="299">
        <v>59000</v>
      </c>
      <c r="K85" s="299">
        <v>600000</v>
      </c>
      <c r="L85" s="299"/>
      <c r="M85" s="299"/>
      <c r="N85" s="299"/>
      <c r="O85" s="299"/>
      <c r="P85" s="299">
        <v>599240</v>
      </c>
      <c r="Q85" s="299"/>
      <c r="R85" s="299"/>
      <c r="S85" s="299"/>
      <c r="T85" s="299">
        <v>599240</v>
      </c>
      <c r="U85" s="299">
        <v>7000</v>
      </c>
      <c r="V85" s="299"/>
      <c r="W85" s="299"/>
      <c r="X85" s="299">
        <v>7000</v>
      </c>
      <c r="Y85" s="9"/>
      <c r="AB85" s="297"/>
    </row>
    <row r="86" spans="1:28" s="285" customFormat="1" ht="38.25">
      <c r="A86" s="298" t="s">
        <v>667</v>
      </c>
      <c r="B86" s="288" t="s">
        <v>668</v>
      </c>
      <c r="C86" s="284"/>
      <c r="D86" s="284"/>
      <c r="E86" s="284"/>
      <c r="F86" s="290" t="s">
        <v>669</v>
      </c>
      <c r="G86" s="299">
        <v>238485</v>
      </c>
      <c r="H86" s="501"/>
      <c r="I86" s="299"/>
      <c r="J86" s="299">
        <v>238485</v>
      </c>
      <c r="K86" s="299"/>
      <c r="L86" s="299"/>
      <c r="M86" s="299"/>
      <c r="N86" s="299"/>
      <c r="O86" s="299"/>
      <c r="P86" s="299">
        <v>203369</v>
      </c>
      <c r="Q86" s="299"/>
      <c r="R86" s="299"/>
      <c r="S86" s="299">
        <v>203369</v>
      </c>
      <c r="T86" s="299"/>
      <c r="U86" s="299">
        <v>4000</v>
      </c>
      <c r="V86" s="299"/>
      <c r="W86" s="299"/>
      <c r="X86" s="299">
        <v>4000</v>
      </c>
      <c r="Y86" s="9"/>
      <c r="AB86" s="297"/>
    </row>
    <row r="87" spans="1:28" s="285" customFormat="1" ht="51">
      <c r="A87" s="298" t="s">
        <v>670</v>
      </c>
      <c r="B87" s="288" t="s">
        <v>671</v>
      </c>
      <c r="C87" s="284"/>
      <c r="D87" s="284"/>
      <c r="E87" s="284"/>
      <c r="F87" s="290" t="s">
        <v>672</v>
      </c>
      <c r="G87" s="299">
        <v>344777</v>
      </c>
      <c r="H87" s="501"/>
      <c r="I87" s="299"/>
      <c r="J87" s="299">
        <v>194777</v>
      </c>
      <c r="K87" s="299"/>
      <c r="L87" s="299"/>
      <c r="M87" s="299"/>
      <c r="N87" s="299"/>
      <c r="O87" s="299"/>
      <c r="P87" s="299">
        <v>79500</v>
      </c>
      <c r="Q87" s="299"/>
      <c r="R87" s="299"/>
      <c r="S87" s="299">
        <v>79500</v>
      </c>
      <c r="T87" s="299"/>
      <c r="U87" s="299">
        <v>88500</v>
      </c>
      <c r="V87" s="299"/>
      <c r="W87" s="299"/>
      <c r="X87" s="299">
        <v>88500</v>
      </c>
      <c r="Y87" s="9"/>
      <c r="AB87" s="297"/>
    </row>
    <row r="88" spans="1:28" s="285" customFormat="1" ht="51">
      <c r="A88" s="298" t="s">
        <v>673</v>
      </c>
      <c r="B88" s="300" t="s">
        <v>674</v>
      </c>
      <c r="C88" s="284"/>
      <c r="D88" s="284"/>
      <c r="E88" s="284"/>
      <c r="F88" s="290" t="s">
        <v>675</v>
      </c>
      <c r="G88" s="299">
        <v>309182</v>
      </c>
      <c r="H88" s="501"/>
      <c r="I88" s="299"/>
      <c r="J88" s="299">
        <v>136535</v>
      </c>
      <c r="K88" s="299">
        <v>172647</v>
      </c>
      <c r="L88" s="299"/>
      <c r="M88" s="299"/>
      <c r="N88" s="299"/>
      <c r="O88" s="299"/>
      <c r="P88" s="299">
        <v>174538.94099999999</v>
      </c>
      <c r="Q88" s="299"/>
      <c r="R88" s="299"/>
      <c r="S88" s="299">
        <v>2538.9409999999998</v>
      </c>
      <c r="T88" s="299">
        <v>172000</v>
      </c>
      <c r="U88" s="299">
        <v>41000</v>
      </c>
      <c r="V88" s="299"/>
      <c r="W88" s="299"/>
      <c r="X88" s="299">
        <v>41000</v>
      </c>
      <c r="Y88" s="9"/>
      <c r="AB88" s="297"/>
    </row>
    <row r="89" spans="1:28" s="285" customFormat="1" ht="51">
      <c r="A89" s="298" t="s">
        <v>676</v>
      </c>
      <c r="B89" s="288" t="s">
        <v>677</v>
      </c>
      <c r="C89" s="284"/>
      <c r="D89" s="284"/>
      <c r="E89" s="284"/>
      <c r="F89" s="290" t="s">
        <v>678</v>
      </c>
      <c r="G89" s="299">
        <v>800000</v>
      </c>
      <c r="H89" s="501"/>
      <c r="I89" s="299"/>
      <c r="J89" s="299">
        <v>581058</v>
      </c>
      <c r="K89" s="299">
        <v>218942</v>
      </c>
      <c r="L89" s="299"/>
      <c r="M89" s="299"/>
      <c r="N89" s="299"/>
      <c r="O89" s="299"/>
      <c r="P89" s="299">
        <v>662464</v>
      </c>
      <c r="Q89" s="299"/>
      <c r="R89" s="299"/>
      <c r="S89" s="299">
        <v>443522</v>
      </c>
      <c r="T89" s="299">
        <v>218942</v>
      </c>
      <c r="U89" s="299">
        <v>10000</v>
      </c>
      <c r="V89" s="299"/>
      <c r="W89" s="299"/>
      <c r="X89" s="299">
        <v>10000</v>
      </c>
      <c r="Y89" s="9"/>
      <c r="AB89" s="297"/>
    </row>
    <row r="90" spans="1:28" s="285" customFormat="1" ht="76.5">
      <c r="A90" s="298" t="s">
        <v>679</v>
      </c>
      <c r="B90" s="288" t="s">
        <v>680</v>
      </c>
      <c r="C90" s="284"/>
      <c r="D90" s="284"/>
      <c r="E90" s="284"/>
      <c r="F90" s="290" t="s">
        <v>681</v>
      </c>
      <c r="G90" s="299">
        <v>921129.72766900004</v>
      </c>
      <c r="H90" s="501"/>
      <c r="I90" s="299"/>
      <c r="J90" s="299">
        <v>921129.72766900004</v>
      </c>
      <c r="K90" s="299"/>
      <c r="L90" s="299"/>
      <c r="M90" s="299"/>
      <c r="N90" s="299"/>
      <c r="O90" s="299"/>
      <c r="P90" s="299">
        <v>225756</v>
      </c>
      <c r="Q90" s="299"/>
      <c r="R90" s="299"/>
      <c r="S90" s="299">
        <v>225756</v>
      </c>
      <c r="T90" s="299"/>
      <c r="U90" s="299">
        <v>78000</v>
      </c>
      <c r="V90" s="299"/>
      <c r="W90" s="299"/>
      <c r="X90" s="299">
        <v>78000</v>
      </c>
      <c r="Y90" s="9"/>
      <c r="AB90" s="297"/>
    </row>
    <row r="91" spans="1:28" s="285" customFormat="1" ht="51">
      <c r="A91" s="298" t="s">
        <v>682</v>
      </c>
      <c r="B91" s="288" t="s">
        <v>683</v>
      </c>
      <c r="C91" s="284"/>
      <c r="D91" s="284"/>
      <c r="E91" s="284"/>
      <c r="F91" s="290" t="s">
        <v>684</v>
      </c>
      <c r="G91" s="299">
        <v>753283</v>
      </c>
      <c r="H91" s="501"/>
      <c r="I91" s="299"/>
      <c r="J91" s="299">
        <v>332541</v>
      </c>
      <c r="K91" s="299">
        <v>420742</v>
      </c>
      <c r="L91" s="299"/>
      <c r="M91" s="299"/>
      <c r="N91" s="299"/>
      <c r="O91" s="299"/>
      <c r="P91" s="299">
        <v>572904</v>
      </c>
      <c r="Q91" s="299"/>
      <c r="R91" s="299"/>
      <c r="S91" s="299">
        <v>152162</v>
      </c>
      <c r="T91" s="299"/>
      <c r="U91" s="299">
        <v>81000</v>
      </c>
      <c r="V91" s="299"/>
      <c r="W91" s="299"/>
      <c r="X91" s="299">
        <v>81000</v>
      </c>
      <c r="Y91" s="9"/>
      <c r="AB91" s="297"/>
    </row>
    <row r="92" spans="1:28" s="285" customFormat="1" ht="38.25">
      <c r="A92" s="298" t="s">
        <v>685</v>
      </c>
      <c r="B92" s="288" t="s">
        <v>686</v>
      </c>
      <c r="C92" s="284"/>
      <c r="D92" s="284"/>
      <c r="E92" s="284"/>
      <c r="F92" s="290" t="s">
        <v>687</v>
      </c>
      <c r="G92" s="299">
        <v>1271817</v>
      </c>
      <c r="H92" s="501"/>
      <c r="I92" s="299"/>
      <c r="J92" s="299">
        <v>1271817</v>
      </c>
      <c r="K92" s="299"/>
      <c r="L92" s="299"/>
      <c r="M92" s="299"/>
      <c r="N92" s="299"/>
      <c r="O92" s="299"/>
      <c r="P92" s="299">
        <v>549515</v>
      </c>
      <c r="Q92" s="299"/>
      <c r="R92" s="299"/>
      <c r="S92" s="299">
        <v>549515</v>
      </c>
      <c r="T92" s="299"/>
      <c r="U92" s="299">
        <v>200000</v>
      </c>
      <c r="V92" s="299"/>
      <c r="W92" s="299"/>
      <c r="X92" s="299">
        <v>200000</v>
      </c>
      <c r="Y92" s="9"/>
      <c r="AB92" s="297"/>
    </row>
    <row r="93" spans="1:28" s="285" customFormat="1" ht="25.5">
      <c r="A93" s="298" t="s">
        <v>688</v>
      </c>
      <c r="B93" s="288" t="s">
        <v>689</v>
      </c>
      <c r="C93" s="284"/>
      <c r="D93" s="284"/>
      <c r="E93" s="284"/>
      <c r="F93" s="290" t="s">
        <v>690</v>
      </c>
      <c r="G93" s="299">
        <v>864386</v>
      </c>
      <c r="H93" s="501"/>
      <c r="I93" s="299"/>
      <c r="J93" s="299">
        <v>864386</v>
      </c>
      <c r="K93" s="299"/>
      <c r="L93" s="299"/>
      <c r="M93" s="299"/>
      <c r="N93" s="299"/>
      <c r="O93" s="299"/>
      <c r="P93" s="299">
        <v>144500</v>
      </c>
      <c r="Q93" s="299"/>
      <c r="R93" s="299"/>
      <c r="S93" s="299">
        <v>144500</v>
      </c>
      <c r="T93" s="299"/>
      <c r="U93" s="299">
        <v>200000</v>
      </c>
      <c r="V93" s="299"/>
      <c r="W93" s="299"/>
      <c r="X93" s="299">
        <v>200000</v>
      </c>
      <c r="Y93" s="9"/>
      <c r="AB93" s="297"/>
    </row>
    <row r="94" spans="1:28" s="285" customFormat="1" ht="25.5">
      <c r="A94" s="298" t="s">
        <v>691</v>
      </c>
      <c r="B94" s="288" t="s">
        <v>692</v>
      </c>
      <c r="C94" s="284"/>
      <c r="D94" s="284"/>
      <c r="E94" s="284"/>
      <c r="F94" s="290" t="s">
        <v>693</v>
      </c>
      <c r="G94" s="299">
        <v>752703</v>
      </c>
      <c r="H94" s="501"/>
      <c r="I94" s="299"/>
      <c r="J94" s="299">
        <v>752703</v>
      </c>
      <c r="K94" s="299"/>
      <c r="L94" s="299"/>
      <c r="M94" s="299"/>
      <c r="N94" s="299"/>
      <c r="O94" s="299"/>
      <c r="P94" s="299">
        <v>332484</v>
      </c>
      <c r="Q94" s="299"/>
      <c r="R94" s="299"/>
      <c r="S94" s="299">
        <v>332484</v>
      </c>
      <c r="T94" s="299"/>
      <c r="U94" s="299">
        <v>136739</v>
      </c>
      <c r="V94" s="299"/>
      <c r="W94" s="299"/>
      <c r="X94" s="299">
        <v>136739</v>
      </c>
      <c r="Y94" s="9"/>
      <c r="AB94" s="297"/>
    </row>
    <row r="95" spans="1:28" s="285" customFormat="1" ht="38.25">
      <c r="A95" s="298" t="s">
        <v>694</v>
      </c>
      <c r="B95" s="288" t="s">
        <v>695</v>
      </c>
      <c r="C95" s="284"/>
      <c r="D95" s="284"/>
      <c r="E95" s="284"/>
      <c r="F95" s="290" t="s">
        <v>696</v>
      </c>
      <c r="G95" s="299">
        <v>943242</v>
      </c>
      <c r="H95" s="501"/>
      <c r="I95" s="299"/>
      <c r="J95" s="299">
        <v>943242</v>
      </c>
      <c r="K95" s="299"/>
      <c r="L95" s="299"/>
      <c r="M95" s="299"/>
      <c r="N95" s="299"/>
      <c r="O95" s="299"/>
      <c r="P95" s="299">
        <v>2350</v>
      </c>
      <c r="Q95" s="299"/>
      <c r="R95" s="299"/>
      <c r="S95" s="299">
        <v>2350</v>
      </c>
      <c r="T95" s="299"/>
      <c r="U95" s="299">
        <v>150000</v>
      </c>
      <c r="V95" s="299"/>
      <c r="W95" s="299"/>
      <c r="X95" s="299">
        <v>150000</v>
      </c>
      <c r="Y95" s="9"/>
      <c r="AB95" s="297"/>
    </row>
    <row r="96" spans="1:28" s="285" customFormat="1" ht="51">
      <c r="A96" s="298" t="s">
        <v>697</v>
      </c>
      <c r="B96" s="288" t="s">
        <v>698</v>
      </c>
      <c r="C96" s="284"/>
      <c r="D96" s="284"/>
      <c r="E96" s="284"/>
      <c r="F96" s="290" t="s">
        <v>699</v>
      </c>
      <c r="G96" s="299">
        <v>1186111</v>
      </c>
      <c r="H96" s="501"/>
      <c r="I96" s="299"/>
      <c r="J96" s="299">
        <v>1186111</v>
      </c>
      <c r="K96" s="299"/>
      <c r="L96" s="299"/>
      <c r="M96" s="299"/>
      <c r="N96" s="299"/>
      <c r="O96" s="299"/>
      <c r="P96" s="299">
        <v>6000</v>
      </c>
      <c r="Q96" s="299"/>
      <c r="R96" s="299"/>
      <c r="S96" s="299">
        <v>6000</v>
      </c>
      <c r="T96" s="299"/>
      <c r="U96" s="299">
        <v>230000</v>
      </c>
      <c r="V96" s="299"/>
      <c r="W96" s="299"/>
      <c r="X96" s="299">
        <v>230000</v>
      </c>
      <c r="Y96" s="9"/>
      <c r="AB96" s="297"/>
    </row>
    <row r="97" spans="1:25" s="285" customFormat="1" ht="18.75">
      <c r="A97" s="282" t="s">
        <v>101</v>
      </c>
      <c r="B97" s="286" t="s">
        <v>448</v>
      </c>
      <c r="C97" s="284"/>
      <c r="D97" s="284"/>
      <c r="E97" s="284"/>
      <c r="F97" s="284"/>
      <c r="G97" s="280">
        <f>G98</f>
        <v>1414035.689</v>
      </c>
      <c r="H97" s="280">
        <f t="shared" ref="H97:X97" si="9">H98</f>
        <v>0</v>
      </c>
      <c r="I97" s="280">
        <f t="shared" si="9"/>
        <v>0</v>
      </c>
      <c r="J97" s="280">
        <f t="shared" si="9"/>
        <v>1050757.689</v>
      </c>
      <c r="K97" s="280">
        <f t="shared" si="9"/>
        <v>46680</v>
      </c>
      <c r="L97" s="280">
        <f t="shared" si="9"/>
        <v>0</v>
      </c>
      <c r="M97" s="280">
        <f t="shared" si="9"/>
        <v>0</v>
      </c>
      <c r="N97" s="280">
        <f t="shared" si="9"/>
        <v>0</v>
      </c>
      <c r="O97" s="280">
        <f t="shared" si="9"/>
        <v>0</v>
      </c>
      <c r="P97" s="280">
        <f t="shared" si="9"/>
        <v>843458.53799999994</v>
      </c>
      <c r="Q97" s="280">
        <f t="shared" si="9"/>
        <v>0</v>
      </c>
      <c r="R97" s="280">
        <f t="shared" si="9"/>
        <v>0</v>
      </c>
      <c r="S97" s="280">
        <f t="shared" si="9"/>
        <v>630130.53799999994</v>
      </c>
      <c r="T97" s="280">
        <f t="shared" si="9"/>
        <v>0</v>
      </c>
      <c r="U97" s="280">
        <f t="shared" si="9"/>
        <v>341625</v>
      </c>
      <c r="V97" s="280">
        <f t="shared" si="9"/>
        <v>0</v>
      </c>
      <c r="W97" s="280">
        <f t="shared" si="9"/>
        <v>0</v>
      </c>
      <c r="X97" s="280">
        <f t="shared" si="9"/>
        <v>341625</v>
      </c>
      <c r="Y97" s="9"/>
    </row>
    <row r="98" spans="1:25" s="285" customFormat="1" ht="25.5">
      <c r="A98" s="282" t="s">
        <v>491</v>
      </c>
      <c r="B98" s="286" t="s">
        <v>544</v>
      </c>
      <c r="C98" s="284"/>
      <c r="D98" s="284"/>
      <c r="E98" s="284"/>
      <c r="F98" s="284"/>
      <c r="G98" s="280">
        <f t="shared" ref="G98:S98" si="10">SUM(G99:G264)</f>
        <v>1414035.689</v>
      </c>
      <c r="H98" s="280">
        <f t="shared" si="10"/>
        <v>0</v>
      </c>
      <c r="I98" s="280">
        <f t="shared" si="10"/>
        <v>0</v>
      </c>
      <c r="J98" s="280">
        <f t="shared" si="10"/>
        <v>1050757.689</v>
      </c>
      <c r="K98" s="280">
        <f t="shared" si="10"/>
        <v>46680</v>
      </c>
      <c r="L98" s="280">
        <f t="shared" si="10"/>
        <v>0</v>
      </c>
      <c r="M98" s="280">
        <f t="shared" si="10"/>
        <v>0</v>
      </c>
      <c r="N98" s="280">
        <f t="shared" si="10"/>
        <v>0</v>
      </c>
      <c r="O98" s="280">
        <f t="shared" si="10"/>
        <v>0</v>
      </c>
      <c r="P98" s="280">
        <f t="shared" si="10"/>
        <v>843458.53799999994</v>
      </c>
      <c r="Q98" s="280">
        <f t="shared" si="10"/>
        <v>0</v>
      </c>
      <c r="R98" s="280">
        <f t="shared" si="10"/>
        <v>0</v>
      </c>
      <c r="S98" s="280">
        <f t="shared" si="10"/>
        <v>630130.53799999994</v>
      </c>
      <c r="T98" s="280"/>
      <c r="U98" s="280">
        <f>SUM(U99:U264)</f>
        <v>341625</v>
      </c>
      <c r="V98" s="280">
        <f>SUM(V99:V264)</f>
        <v>0</v>
      </c>
      <c r="W98" s="280">
        <f>SUM(W99:W264)</f>
        <v>0</v>
      </c>
      <c r="X98" s="280">
        <f>SUM(X99:X264)</f>
        <v>341625</v>
      </c>
      <c r="Y98" s="9"/>
    </row>
    <row r="99" spans="1:25" s="285" customFormat="1" ht="25.5">
      <c r="A99" s="298">
        <v>1</v>
      </c>
      <c r="B99" s="301" t="s">
        <v>700</v>
      </c>
      <c r="C99" s="289" t="s">
        <v>701</v>
      </c>
      <c r="D99" s="284"/>
      <c r="E99" s="284"/>
      <c r="F99" s="290" t="s">
        <v>702</v>
      </c>
      <c r="G99" s="302">
        <v>5000</v>
      </c>
      <c r="H99" s="291"/>
      <c r="I99" s="291"/>
      <c r="J99" s="302">
        <v>5000</v>
      </c>
      <c r="K99" s="302">
        <v>0</v>
      </c>
      <c r="L99" s="291"/>
      <c r="M99" s="291"/>
      <c r="N99" s="291"/>
      <c r="O99" s="291"/>
      <c r="P99" s="291">
        <v>4657</v>
      </c>
      <c r="Q99" s="291"/>
      <c r="R99" s="291"/>
      <c r="S99" s="291">
        <v>4657</v>
      </c>
      <c r="T99" s="291"/>
      <c r="U99" s="293">
        <v>343</v>
      </c>
      <c r="V99" s="291"/>
      <c r="W99" s="291"/>
      <c r="X99" s="293">
        <v>343</v>
      </c>
      <c r="Y99" s="9"/>
    </row>
    <row r="100" spans="1:25" s="285" customFormat="1" ht="25.5">
      <c r="A100" s="298" t="s">
        <v>574</v>
      </c>
      <c r="B100" s="301" t="s">
        <v>703</v>
      </c>
      <c r="C100" s="289"/>
      <c r="D100" s="284"/>
      <c r="E100" s="284"/>
      <c r="F100" s="290" t="s">
        <v>704</v>
      </c>
      <c r="G100" s="302">
        <v>10000</v>
      </c>
      <c r="H100" s="291"/>
      <c r="I100" s="291"/>
      <c r="J100" s="302">
        <v>7000</v>
      </c>
      <c r="K100" s="302">
        <v>3000</v>
      </c>
      <c r="L100" s="291"/>
      <c r="M100" s="291"/>
      <c r="N100" s="291"/>
      <c r="O100" s="291"/>
      <c r="P100" s="291">
        <v>6451</v>
      </c>
      <c r="Q100" s="291"/>
      <c r="R100" s="291"/>
      <c r="S100" s="291">
        <v>6451</v>
      </c>
      <c r="T100" s="291"/>
      <c r="U100" s="293">
        <v>549</v>
      </c>
      <c r="V100" s="291"/>
      <c r="W100" s="291"/>
      <c r="X100" s="293">
        <v>549</v>
      </c>
      <c r="Y100" s="9"/>
    </row>
    <row r="101" spans="1:25" s="285" customFormat="1" ht="38.25">
      <c r="A101" s="298">
        <v>2</v>
      </c>
      <c r="B101" s="301" t="s">
        <v>705</v>
      </c>
      <c r="C101" s="289"/>
      <c r="D101" s="284"/>
      <c r="E101" s="284"/>
      <c r="F101" s="290" t="s">
        <v>706</v>
      </c>
      <c r="G101" s="302">
        <v>13500</v>
      </c>
      <c r="H101" s="291"/>
      <c r="I101" s="291"/>
      <c r="J101" s="302">
        <v>11100</v>
      </c>
      <c r="K101" s="302">
        <v>2400</v>
      </c>
      <c r="L101" s="291"/>
      <c r="M101" s="291"/>
      <c r="N101" s="291"/>
      <c r="O101" s="291"/>
      <c r="P101" s="291">
        <v>9805</v>
      </c>
      <c r="Q101" s="291"/>
      <c r="R101" s="291"/>
      <c r="S101" s="291">
        <v>9805</v>
      </c>
      <c r="T101" s="291"/>
      <c r="U101" s="293">
        <v>1295</v>
      </c>
      <c r="V101" s="291"/>
      <c r="W101" s="291"/>
      <c r="X101" s="293">
        <v>1295</v>
      </c>
      <c r="Y101" s="9"/>
    </row>
    <row r="102" spans="1:25" s="285" customFormat="1" ht="25.5">
      <c r="A102" s="298" t="s">
        <v>577</v>
      </c>
      <c r="B102" s="301" t="s">
        <v>707</v>
      </c>
      <c r="C102" s="289"/>
      <c r="D102" s="284"/>
      <c r="E102" s="284"/>
      <c r="F102" s="290" t="s">
        <v>708</v>
      </c>
      <c r="G102" s="302">
        <v>6000</v>
      </c>
      <c r="H102" s="291"/>
      <c r="I102" s="291"/>
      <c r="J102" s="302">
        <v>6000</v>
      </c>
      <c r="K102" s="302">
        <v>0</v>
      </c>
      <c r="L102" s="291"/>
      <c r="M102" s="291"/>
      <c r="N102" s="291"/>
      <c r="O102" s="291"/>
      <c r="P102" s="291">
        <v>3900</v>
      </c>
      <c r="Q102" s="291"/>
      <c r="R102" s="291"/>
      <c r="S102" s="291">
        <v>3900</v>
      </c>
      <c r="T102" s="291"/>
      <c r="U102" s="293">
        <v>1800</v>
      </c>
      <c r="V102" s="291"/>
      <c r="W102" s="291"/>
      <c r="X102" s="293">
        <v>1800</v>
      </c>
      <c r="Y102" s="9"/>
    </row>
    <row r="103" spans="1:25" s="285" customFormat="1" ht="25.5">
      <c r="A103" s="298">
        <v>3</v>
      </c>
      <c r="B103" s="301" t="s">
        <v>709</v>
      </c>
      <c r="C103" s="289"/>
      <c r="D103" s="284"/>
      <c r="E103" s="284"/>
      <c r="F103" s="290" t="s">
        <v>710</v>
      </c>
      <c r="G103" s="302">
        <v>9500</v>
      </c>
      <c r="H103" s="291"/>
      <c r="I103" s="291"/>
      <c r="J103" s="302">
        <v>9500</v>
      </c>
      <c r="K103" s="302">
        <v>0</v>
      </c>
      <c r="L103" s="291"/>
      <c r="M103" s="291"/>
      <c r="N103" s="291"/>
      <c r="O103" s="291"/>
      <c r="P103" s="291">
        <v>4916</v>
      </c>
      <c r="Q103" s="291"/>
      <c r="R103" s="291"/>
      <c r="S103" s="291">
        <v>4916</v>
      </c>
      <c r="T103" s="291"/>
      <c r="U103" s="293">
        <v>4100</v>
      </c>
      <c r="V103" s="291"/>
      <c r="W103" s="291"/>
      <c r="X103" s="293">
        <v>4100</v>
      </c>
      <c r="Y103" s="9"/>
    </row>
    <row r="104" spans="1:25" s="285" customFormat="1" ht="25.5">
      <c r="A104" s="298" t="s">
        <v>580</v>
      </c>
      <c r="B104" s="301" t="s">
        <v>711</v>
      </c>
      <c r="C104" s="289"/>
      <c r="D104" s="284"/>
      <c r="E104" s="284"/>
      <c r="F104" s="290" t="s">
        <v>712</v>
      </c>
      <c r="G104" s="302">
        <v>9500</v>
      </c>
      <c r="H104" s="291"/>
      <c r="I104" s="291"/>
      <c r="J104" s="302">
        <v>9500</v>
      </c>
      <c r="K104" s="302">
        <v>0</v>
      </c>
      <c r="L104" s="291"/>
      <c r="M104" s="291"/>
      <c r="N104" s="291"/>
      <c r="O104" s="291"/>
      <c r="P104" s="291">
        <v>5000</v>
      </c>
      <c r="Q104" s="291"/>
      <c r="R104" s="291"/>
      <c r="S104" s="291">
        <v>5000</v>
      </c>
      <c r="T104" s="291"/>
      <c r="U104" s="293">
        <v>4000</v>
      </c>
      <c r="V104" s="291"/>
      <c r="W104" s="291"/>
      <c r="X104" s="293">
        <v>4000</v>
      </c>
      <c r="Y104" s="9"/>
    </row>
    <row r="105" spans="1:25" s="285" customFormat="1" ht="25.5">
      <c r="A105" s="298">
        <v>4</v>
      </c>
      <c r="B105" s="301" t="s">
        <v>713</v>
      </c>
      <c r="C105" s="289"/>
      <c r="D105" s="284"/>
      <c r="E105" s="284"/>
      <c r="F105" s="290" t="s">
        <v>714</v>
      </c>
      <c r="G105" s="302">
        <v>10630</v>
      </c>
      <c r="H105" s="291"/>
      <c r="I105" s="291"/>
      <c r="J105" s="302">
        <v>10630</v>
      </c>
      <c r="K105" s="302">
        <v>0</v>
      </c>
      <c r="L105" s="291"/>
      <c r="M105" s="291"/>
      <c r="N105" s="291"/>
      <c r="O105" s="291"/>
      <c r="P105" s="291">
        <v>5900</v>
      </c>
      <c r="Q105" s="291"/>
      <c r="R105" s="291"/>
      <c r="S105" s="291">
        <v>5900</v>
      </c>
      <c r="T105" s="291"/>
      <c r="U105" s="293">
        <v>4200</v>
      </c>
      <c r="V105" s="291"/>
      <c r="W105" s="291"/>
      <c r="X105" s="293">
        <v>4200</v>
      </c>
      <c r="Y105" s="9"/>
    </row>
    <row r="106" spans="1:25" s="285" customFormat="1" ht="38.25">
      <c r="A106" s="298" t="s">
        <v>583</v>
      </c>
      <c r="B106" s="301" t="s">
        <v>715</v>
      </c>
      <c r="C106" s="289"/>
      <c r="D106" s="284"/>
      <c r="E106" s="284"/>
      <c r="F106" s="290" t="s">
        <v>716</v>
      </c>
      <c r="G106" s="302">
        <v>20000</v>
      </c>
      <c r="H106" s="291"/>
      <c r="I106" s="291"/>
      <c r="J106" s="302">
        <v>17500</v>
      </c>
      <c r="K106" s="302">
        <v>2500</v>
      </c>
      <c r="L106" s="291"/>
      <c r="M106" s="291"/>
      <c r="N106" s="291"/>
      <c r="O106" s="291"/>
      <c r="P106" s="291">
        <v>17500</v>
      </c>
      <c r="Q106" s="291"/>
      <c r="R106" s="291"/>
      <c r="S106" s="291">
        <v>17500</v>
      </c>
      <c r="T106" s="291"/>
      <c r="U106" s="293">
        <v>0</v>
      </c>
      <c r="V106" s="291"/>
      <c r="W106" s="291"/>
      <c r="X106" s="293">
        <v>0</v>
      </c>
      <c r="Y106" s="9"/>
    </row>
    <row r="107" spans="1:25" s="285" customFormat="1" ht="25.5">
      <c r="A107" s="298">
        <v>5</v>
      </c>
      <c r="B107" s="288" t="s">
        <v>717</v>
      </c>
      <c r="C107" s="289"/>
      <c r="D107" s="284"/>
      <c r="E107" s="284"/>
      <c r="F107" s="290" t="s">
        <v>718</v>
      </c>
      <c r="G107" s="302">
        <v>8500</v>
      </c>
      <c r="H107" s="291"/>
      <c r="I107" s="291"/>
      <c r="J107" s="302">
        <v>8500</v>
      </c>
      <c r="K107" s="302">
        <v>0</v>
      </c>
      <c r="L107" s="291"/>
      <c r="M107" s="291"/>
      <c r="N107" s="291"/>
      <c r="O107" s="291"/>
      <c r="P107" s="291">
        <v>7650</v>
      </c>
      <c r="Q107" s="291"/>
      <c r="R107" s="291"/>
      <c r="S107" s="291">
        <v>7650</v>
      </c>
      <c r="T107" s="291"/>
      <c r="U107" s="293">
        <v>850</v>
      </c>
      <c r="V107" s="291"/>
      <c r="W107" s="291"/>
      <c r="X107" s="293">
        <v>850</v>
      </c>
      <c r="Y107" s="9"/>
    </row>
    <row r="108" spans="1:25" s="285" customFormat="1" ht="25.5">
      <c r="A108" s="298" t="s">
        <v>586</v>
      </c>
      <c r="B108" s="288" t="s">
        <v>719</v>
      </c>
      <c r="C108" s="289"/>
      <c r="D108" s="284"/>
      <c r="E108" s="284"/>
      <c r="F108" s="290" t="s">
        <v>720</v>
      </c>
      <c r="G108" s="302">
        <v>9500</v>
      </c>
      <c r="H108" s="291"/>
      <c r="I108" s="291"/>
      <c r="J108" s="302">
        <v>9500</v>
      </c>
      <c r="K108" s="302">
        <v>0</v>
      </c>
      <c r="L108" s="291"/>
      <c r="M108" s="291"/>
      <c r="N108" s="291"/>
      <c r="O108" s="291"/>
      <c r="P108" s="291">
        <v>8550</v>
      </c>
      <c r="Q108" s="291"/>
      <c r="R108" s="291"/>
      <c r="S108" s="291">
        <v>8550</v>
      </c>
      <c r="T108" s="291"/>
      <c r="U108" s="293">
        <v>950</v>
      </c>
      <c r="V108" s="291"/>
      <c r="W108" s="291"/>
      <c r="X108" s="293">
        <v>950</v>
      </c>
      <c r="Y108" s="9"/>
    </row>
    <row r="109" spans="1:25" s="285" customFormat="1" ht="25.5">
      <c r="A109" s="298">
        <v>6</v>
      </c>
      <c r="B109" s="288" t="s">
        <v>721</v>
      </c>
      <c r="C109" s="289"/>
      <c r="D109" s="284"/>
      <c r="E109" s="284"/>
      <c r="F109" s="290" t="s">
        <v>722</v>
      </c>
      <c r="G109" s="302">
        <v>12000</v>
      </c>
      <c r="H109" s="291"/>
      <c r="I109" s="291"/>
      <c r="J109" s="302">
        <v>11000</v>
      </c>
      <c r="K109" s="302">
        <v>1000</v>
      </c>
      <c r="L109" s="291"/>
      <c r="M109" s="291"/>
      <c r="N109" s="291"/>
      <c r="O109" s="291"/>
      <c r="P109" s="291">
        <v>9103.1229999999996</v>
      </c>
      <c r="Q109" s="291"/>
      <c r="R109" s="291"/>
      <c r="S109" s="291">
        <v>9103.1229999999996</v>
      </c>
      <c r="T109" s="291"/>
      <c r="U109" s="293">
        <v>1897</v>
      </c>
      <c r="V109" s="291"/>
      <c r="W109" s="291"/>
      <c r="X109" s="293">
        <v>1897</v>
      </c>
      <c r="Y109" s="9"/>
    </row>
    <row r="110" spans="1:25" s="285" customFormat="1" ht="25.5">
      <c r="A110" s="298" t="s">
        <v>589</v>
      </c>
      <c r="B110" s="288" t="s">
        <v>723</v>
      </c>
      <c r="C110" s="289"/>
      <c r="D110" s="284"/>
      <c r="E110" s="284"/>
      <c r="F110" s="290" t="s">
        <v>724</v>
      </c>
      <c r="G110" s="302">
        <v>11400</v>
      </c>
      <c r="H110" s="291"/>
      <c r="I110" s="291"/>
      <c r="J110" s="302">
        <v>11400</v>
      </c>
      <c r="K110" s="302">
        <v>0</v>
      </c>
      <c r="L110" s="291"/>
      <c r="M110" s="291"/>
      <c r="N110" s="291"/>
      <c r="O110" s="291"/>
      <c r="P110" s="291">
        <v>9835.2929999999997</v>
      </c>
      <c r="Q110" s="291"/>
      <c r="R110" s="291"/>
      <c r="S110" s="291">
        <v>9835.2929999999997</v>
      </c>
      <c r="T110" s="291"/>
      <c r="U110" s="293">
        <v>1000</v>
      </c>
      <c r="V110" s="291"/>
      <c r="W110" s="291"/>
      <c r="X110" s="293">
        <v>1000</v>
      </c>
      <c r="Y110" s="9"/>
    </row>
    <row r="111" spans="1:25" s="285" customFormat="1" ht="25.5">
      <c r="A111" s="298">
        <v>7</v>
      </c>
      <c r="B111" s="288" t="s">
        <v>725</v>
      </c>
      <c r="C111" s="289"/>
      <c r="D111" s="284"/>
      <c r="E111" s="284"/>
      <c r="F111" s="290" t="s">
        <v>726</v>
      </c>
      <c r="G111" s="302">
        <v>10000</v>
      </c>
      <c r="H111" s="291"/>
      <c r="I111" s="291"/>
      <c r="J111" s="302">
        <v>10000</v>
      </c>
      <c r="K111" s="302">
        <v>0</v>
      </c>
      <c r="L111" s="291"/>
      <c r="M111" s="291"/>
      <c r="N111" s="291"/>
      <c r="O111" s="291"/>
      <c r="P111" s="291">
        <v>6877</v>
      </c>
      <c r="Q111" s="291"/>
      <c r="R111" s="291"/>
      <c r="S111" s="291">
        <v>6877</v>
      </c>
      <c r="T111" s="291"/>
      <c r="U111" s="293">
        <v>2620</v>
      </c>
      <c r="V111" s="291"/>
      <c r="W111" s="291"/>
      <c r="X111" s="293">
        <v>2620</v>
      </c>
      <c r="Y111" s="9"/>
    </row>
    <row r="112" spans="1:25" s="285" customFormat="1" ht="38.25">
      <c r="A112" s="298" t="s">
        <v>592</v>
      </c>
      <c r="B112" s="288" t="s">
        <v>727</v>
      </c>
      <c r="C112" s="289"/>
      <c r="D112" s="284"/>
      <c r="E112" s="284"/>
      <c r="F112" s="290" t="s">
        <v>728</v>
      </c>
      <c r="G112" s="302">
        <v>10000</v>
      </c>
      <c r="H112" s="291"/>
      <c r="I112" s="291"/>
      <c r="J112" s="302">
        <v>10000</v>
      </c>
      <c r="K112" s="302">
        <v>0</v>
      </c>
      <c r="L112" s="291"/>
      <c r="M112" s="291"/>
      <c r="N112" s="291"/>
      <c r="O112" s="291"/>
      <c r="P112" s="291">
        <v>8907</v>
      </c>
      <c r="Q112" s="291"/>
      <c r="R112" s="291"/>
      <c r="S112" s="291">
        <v>8907</v>
      </c>
      <c r="T112" s="291"/>
      <c r="U112" s="293">
        <v>600</v>
      </c>
      <c r="V112" s="291"/>
      <c r="W112" s="291"/>
      <c r="X112" s="293">
        <v>600</v>
      </c>
      <c r="Y112" s="9"/>
    </row>
    <row r="113" spans="1:25" s="285" customFormat="1" ht="25.5">
      <c r="A113" s="298">
        <v>8</v>
      </c>
      <c r="B113" s="301" t="s">
        <v>729</v>
      </c>
      <c r="C113" s="289"/>
      <c r="D113" s="284"/>
      <c r="E113" s="284"/>
      <c r="F113" s="290" t="s">
        <v>730</v>
      </c>
      <c r="G113" s="302">
        <v>10500</v>
      </c>
      <c r="H113" s="291"/>
      <c r="I113" s="291"/>
      <c r="J113" s="302">
        <v>9495</v>
      </c>
      <c r="K113" s="302">
        <v>1005</v>
      </c>
      <c r="L113" s="291"/>
      <c r="M113" s="291"/>
      <c r="N113" s="291"/>
      <c r="O113" s="291"/>
      <c r="P113" s="291">
        <v>9012</v>
      </c>
      <c r="Q113" s="291"/>
      <c r="R113" s="291"/>
      <c r="S113" s="291">
        <v>9012</v>
      </c>
      <c r="T113" s="291"/>
      <c r="U113" s="293">
        <v>483</v>
      </c>
      <c r="V113" s="291"/>
      <c r="W113" s="291"/>
      <c r="X113" s="293">
        <v>483</v>
      </c>
      <c r="Y113" s="9"/>
    </row>
    <row r="114" spans="1:25" s="285" customFormat="1" ht="25.5">
      <c r="A114" s="298" t="s">
        <v>595</v>
      </c>
      <c r="B114" s="301" t="s">
        <v>731</v>
      </c>
      <c r="C114" s="289"/>
      <c r="D114" s="284"/>
      <c r="E114" s="284"/>
      <c r="F114" s="290" t="s">
        <v>732</v>
      </c>
      <c r="G114" s="302">
        <v>14600</v>
      </c>
      <c r="H114" s="291"/>
      <c r="I114" s="291"/>
      <c r="J114" s="302">
        <v>12600</v>
      </c>
      <c r="K114" s="302">
        <v>2000</v>
      </c>
      <c r="L114" s="291"/>
      <c r="M114" s="291"/>
      <c r="N114" s="291"/>
      <c r="O114" s="291"/>
      <c r="P114" s="291">
        <v>12027</v>
      </c>
      <c r="Q114" s="291"/>
      <c r="R114" s="291"/>
      <c r="S114" s="291">
        <v>12027</v>
      </c>
      <c r="T114" s="291"/>
      <c r="U114" s="293">
        <v>573</v>
      </c>
      <c r="V114" s="291"/>
      <c r="W114" s="291"/>
      <c r="X114" s="293">
        <v>573</v>
      </c>
      <c r="Y114" s="9"/>
    </row>
    <row r="115" spans="1:25" s="285" customFormat="1" ht="25.5">
      <c r="A115" s="298">
        <v>9</v>
      </c>
      <c r="B115" s="301" t="s">
        <v>733</v>
      </c>
      <c r="C115" s="289"/>
      <c r="D115" s="284"/>
      <c r="E115" s="284"/>
      <c r="F115" s="290" t="s">
        <v>734</v>
      </c>
      <c r="G115" s="302">
        <v>14870</v>
      </c>
      <c r="H115" s="291"/>
      <c r="I115" s="291"/>
      <c r="J115" s="302">
        <v>12500</v>
      </c>
      <c r="K115" s="302">
        <v>2370</v>
      </c>
      <c r="L115" s="291"/>
      <c r="M115" s="291"/>
      <c r="N115" s="291"/>
      <c r="O115" s="291"/>
      <c r="P115" s="291">
        <v>11925</v>
      </c>
      <c r="Q115" s="291"/>
      <c r="R115" s="291"/>
      <c r="S115" s="291">
        <v>11925</v>
      </c>
      <c r="T115" s="291"/>
      <c r="U115" s="293">
        <v>575</v>
      </c>
      <c r="V115" s="291"/>
      <c r="W115" s="291"/>
      <c r="X115" s="293">
        <v>575</v>
      </c>
      <c r="Y115" s="9"/>
    </row>
    <row r="116" spans="1:25" s="285" customFormat="1" ht="38.25">
      <c r="A116" s="298" t="s">
        <v>598</v>
      </c>
      <c r="B116" s="288" t="s">
        <v>735</v>
      </c>
      <c r="C116" s="289"/>
      <c r="D116" s="284"/>
      <c r="E116" s="284"/>
      <c r="F116" s="290" t="s">
        <v>736</v>
      </c>
      <c r="G116" s="302">
        <v>24000</v>
      </c>
      <c r="H116" s="291"/>
      <c r="I116" s="291"/>
      <c r="J116" s="302">
        <v>24000</v>
      </c>
      <c r="K116" s="302">
        <v>0</v>
      </c>
      <c r="L116" s="291"/>
      <c r="M116" s="291"/>
      <c r="N116" s="291"/>
      <c r="O116" s="291"/>
      <c r="P116" s="291">
        <v>23300</v>
      </c>
      <c r="Q116" s="291"/>
      <c r="R116" s="291"/>
      <c r="S116" s="291">
        <v>23300</v>
      </c>
      <c r="T116" s="291"/>
      <c r="U116" s="293">
        <v>700</v>
      </c>
      <c r="V116" s="291"/>
      <c r="W116" s="291"/>
      <c r="X116" s="293">
        <v>700</v>
      </c>
      <c r="Y116" s="9"/>
    </row>
    <row r="117" spans="1:25" s="285" customFormat="1" ht="25.5">
      <c r="A117" s="298">
        <v>10</v>
      </c>
      <c r="B117" s="288" t="s">
        <v>737</v>
      </c>
      <c r="C117" s="289"/>
      <c r="D117" s="284"/>
      <c r="E117" s="284"/>
      <c r="F117" s="290" t="s">
        <v>738</v>
      </c>
      <c r="G117" s="302">
        <v>20000</v>
      </c>
      <c r="H117" s="291"/>
      <c r="I117" s="291"/>
      <c r="J117" s="302">
        <v>20000</v>
      </c>
      <c r="K117" s="302">
        <v>0</v>
      </c>
      <c r="L117" s="291"/>
      <c r="M117" s="291"/>
      <c r="N117" s="291"/>
      <c r="O117" s="291"/>
      <c r="P117" s="291">
        <v>19040</v>
      </c>
      <c r="Q117" s="291"/>
      <c r="R117" s="291"/>
      <c r="S117" s="291">
        <v>19040</v>
      </c>
      <c r="T117" s="291"/>
      <c r="U117" s="293">
        <v>0</v>
      </c>
      <c r="V117" s="291"/>
      <c r="W117" s="291"/>
      <c r="X117" s="293">
        <v>0</v>
      </c>
      <c r="Y117" s="9"/>
    </row>
    <row r="118" spans="1:25" s="285" customFormat="1" ht="25.5">
      <c r="A118" s="298" t="s">
        <v>601</v>
      </c>
      <c r="B118" s="301" t="s">
        <v>739</v>
      </c>
      <c r="C118" s="289"/>
      <c r="D118" s="284"/>
      <c r="E118" s="284"/>
      <c r="F118" s="290" t="s">
        <v>740</v>
      </c>
      <c r="G118" s="302">
        <v>28000</v>
      </c>
      <c r="H118" s="291"/>
      <c r="I118" s="291"/>
      <c r="J118" s="302">
        <v>19000</v>
      </c>
      <c r="K118" s="302">
        <v>9000</v>
      </c>
      <c r="L118" s="291"/>
      <c r="M118" s="291"/>
      <c r="N118" s="291"/>
      <c r="O118" s="291"/>
      <c r="P118" s="291">
        <v>12262</v>
      </c>
      <c r="Q118" s="291"/>
      <c r="R118" s="291"/>
      <c r="S118" s="291">
        <v>12262</v>
      </c>
      <c r="T118" s="291"/>
      <c r="U118" s="293">
        <v>5800</v>
      </c>
      <c r="V118" s="291"/>
      <c r="W118" s="291"/>
      <c r="X118" s="293">
        <v>5800</v>
      </c>
      <c r="Y118" s="9"/>
    </row>
    <row r="119" spans="1:25" s="285" customFormat="1" ht="38.25">
      <c r="A119" s="298">
        <v>11</v>
      </c>
      <c r="B119" s="301" t="s">
        <v>741</v>
      </c>
      <c r="C119" s="289"/>
      <c r="D119" s="284"/>
      <c r="E119" s="284"/>
      <c r="F119" s="290" t="s">
        <v>742</v>
      </c>
      <c r="G119" s="302">
        <v>18036</v>
      </c>
      <c r="H119" s="291"/>
      <c r="I119" s="291"/>
      <c r="J119" s="302">
        <v>14036</v>
      </c>
      <c r="K119" s="302">
        <v>4000</v>
      </c>
      <c r="L119" s="291"/>
      <c r="M119" s="291"/>
      <c r="N119" s="291"/>
      <c r="O119" s="291"/>
      <c r="P119" s="291">
        <v>9100</v>
      </c>
      <c r="Q119" s="291"/>
      <c r="R119" s="291"/>
      <c r="S119" s="291">
        <v>9100</v>
      </c>
      <c r="T119" s="291"/>
      <c r="U119" s="293">
        <v>4200</v>
      </c>
      <c r="V119" s="291"/>
      <c r="W119" s="291"/>
      <c r="X119" s="293">
        <v>4200</v>
      </c>
      <c r="Y119" s="9"/>
    </row>
    <row r="120" spans="1:25" s="285" customFormat="1" ht="38.25">
      <c r="A120" s="298" t="s">
        <v>604</v>
      </c>
      <c r="B120" s="301" t="s">
        <v>743</v>
      </c>
      <c r="C120" s="289"/>
      <c r="D120" s="284"/>
      <c r="E120" s="284"/>
      <c r="F120" s="290" t="s">
        <v>744</v>
      </c>
      <c r="G120" s="302">
        <v>30000</v>
      </c>
      <c r="H120" s="291"/>
      <c r="I120" s="291"/>
      <c r="J120" s="302">
        <v>30000</v>
      </c>
      <c r="K120" s="302">
        <v>0</v>
      </c>
      <c r="L120" s="291"/>
      <c r="M120" s="291"/>
      <c r="N120" s="291"/>
      <c r="O120" s="291"/>
      <c r="P120" s="291">
        <v>25314</v>
      </c>
      <c r="Q120" s="291"/>
      <c r="R120" s="291"/>
      <c r="S120" s="291">
        <v>25314</v>
      </c>
      <c r="T120" s="291"/>
      <c r="U120" s="293">
        <v>3200</v>
      </c>
      <c r="V120" s="291"/>
      <c r="W120" s="291"/>
      <c r="X120" s="293">
        <v>3200</v>
      </c>
      <c r="Y120" s="9"/>
    </row>
    <row r="121" spans="1:25" s="285" customFormat="1" ht="25.5">
      <c r="A121" s="298">
        <v>12</v>
      </c>
      <c r="B121" s="301" t="s">
        <v>745</v>
      </c>
      <c r="C121" s="289"/>
      <c r="D121" s="284"/>
      <c r="E121" s="284"/>
      <c r="F121" s="290" t="s">
        <v>746</v>
      </c>
      <c r="G121" s="302">
        <v>10000</v>
      </c>
      <c r="H121" s="291"/>
      <c r="I121" s="291"/>
      <c r="J121" s="302">
        <v>10000</v>
      </c>
      <c r="K121" s="302">
        <v>0</v>
      </c>
      <c r="L121" s="291"/>
      <c r="M121" s="291"/>
      <c r="N121" s="291"/>
      <c r="O121" s="291"/>
      <c r="P121" s="291">
        <v>2666</v>
      </c>
      <c r="Q121" s="291"/>
      <c r="R121" s="291"/>
      <c r="S121" s="291">
        <v>2666</v>
      </c>
      <c r="T121" s="291"/>
      <c r="U121" s="293">
        <v>6800</v>
      </c>
      <c r="V121" s="291"/>
      <c r="W121" s="291"/>
      <c r="X121" s="293">
        <v>6800</v>
      </c>
      <c r="Y121" s="9"/>
    </row>
    <row r="122" spans="1:25" s="285" customFormat="1" ht="25.5">
      <c r="A122" s="298" t="s">
        <v>607</v>
      </c>
      <c r="B122" s="301" t="s">
        <v>747</v>
      </c>
      <c r="C122" s="289"/>
      <c r="D122" s="284"/>
      <c r="E122" s="284"/>
      <c r="F122" s="290" t="s">
        <v>748</v>
      </c>
      <c r="G122" s="302">
        <v>12400</v>
      </c>
      <c r="H122" s="291"/>
      <c r="I122" s="291"/>
      <c r="J122" s="302">
        <v>12400</v>
      </c>
      <c r="K122" s="302">
        <v>0</v>
      </c>
      <c r="L122" s="291"/>
      <c r="M122" s="291"/>
      <c r="N122" s="291"/>
      <c r="O122" s="291"/>
      <c r="P122" s="291">
        <v>4000</v>
      </c>
      <c r="Q122" s="291"/>
      <c r="R122" s="291"/>
      <c r="S122" s="291">
        <v>4000</v>
      </c>
      <c r="T122" s="291"/>
      <c r="U122" s="293">
        <v>7800</v>
      </c>
      <c r="V122" s="291"/>
      <c r="W122" s="291"/>
      <c r="X122" s="293">
        <v>7800</v>
      </c>
      <c r="Y122" s="9"/>
    </row>
    <row r="123" spans="1:25" s="285" customFormat="1" ht="51">
      <c r="A123" s="298">
        <v>13</v>
      </c>
      <c r="B123" s="288" t="s">
        <v>749</v>
      </c>
      <c r="C123" s="289"/>
      <c r="D123" s="284"/>
      <c r="E123" s="284"/>
      <c r="F123" s="290" t="s">
        <v>750</v>
      </c>
      <c r="G123" s="302">
        <v>8600</v>
      </c>
      <c r="H123" s="291"/>
      <c r="I123" s="291"/>
      <c r="J123" s="302">
        <v>8600</v>
      </c>
      <c r="K123" s="302">
        <v>0</v>
      </c>
      <c r="L123" s="291"/>
      <c r="M123" s="291"/>
      <c r="N123" s="291"/>
      <c r="O123" s="291"/>
      <c r="P123" s="291">
        <v>6031</v>
      </c>
      <c r="Q123" s="291"/>
      <c r="R123" s="291"/>
      <c r="S123" s="291">
        <v>6031</v>
      </c>
      <c r="T123" s="291"/>
      <c r="U123" s="293">
        <v>2100</v>
      </c>
      <c r="V123" s="291"/>
      <c r="W123" s="291"/>
      <c r="X123" s="293">
        <v>2100</v>
      </c>
      <c r="Y123" s="9"/>
    </row>
    <row r="124" spans="1:25" s="285" customFormat="1" ht="25.5">
      <c r="A124" s="298" t="s">
        <v>610</v>
      </c>
      <c r="B124" s="288" t="s">
        <v>751</v>
      </c>
      <c r="C124" s="289"/>
      <c r="D124" s="284"/>
      <c r="E124" s="284"/>
      <c r="F124" s="290" t="s">
        <v>752</v>
      </c>
      <c r="G124" s="302">
        <v>8500</v>
      </c>
      <c r="H124" s="291"/>
      <c r="I124" s="291"/>
      <c r="J124" s="302">
        <v>8500</v>
      </c>
      <c r="K124" s="302">
        <v>0</v>
      </c>
      <c r="L124" s="291"/>
      <c r="M124" s="291"/>
      <c r="N124" s="291"/>
      <c r="O124" s="291"/>
      <c r="P124" s="291">
        <v>5913</v>
      </c>
      <c r="Q124" s="291"/>
      <c r="R124" s="291"/>
      <c r="S124" s="291">
        <v>5913</v>
      </c>
      <c r="T124" s="291"/>
      <c r="U124" s="293">
        <v>2200</v>
      </c>
      <c r="V124" s="291"/>
      <c r="W124" s="291"/>
      <c r="X124" s="293">
        <v>2200</v>
      </c>
      <c r="Y124" s="9"/>
    </row>
    <row r="125" spans="1:25" s="285" customFormat="1" ht="38.25">
      <c r="A125" s="298">
        <v>14</v>
      </c>
      <c r="B125" s="301" t="s">
        <v>753</v>
      </c>
      <c r="C125" s="289"/>
      <c r="D125" s="284"/>
      <c r="E125" s="284"/>
      <c r="F125" s="290" t="s">
        <v>754</v>
      </c>
      <c r="G125" s="302">
        <v>10000</v>
      </c>
      <c r="H125" s="291"/>
      <c r="I125" s="291"/>
      <c r="J125" s="302">
        <v>7000</v>
      </c>
      <c r="K125" s="302">
        <v>3000</v>
      </c>
      <c r="L125" s="291"/>
      <c r="M125" s="291"/>
      <c r="N125" s="291"/>
      <c r="O125" s="291"/>
      <c r="P125" s="291">
        <v>4000</v>
      </c>
      <c r="Q125" s="291"/>
      <c r="R125" s="291"/>
      <c r="S125" s="291">
        <v>4000</v>
      </c>
      <c r="T125" s="291"/>
      <c r="U125" s="293">
        <v>2700</v>
      </c>
      <c r="V125" s="291"/>
      <c r="W125" s="291"/>
      <c r="X125" s="293">
        <v>2700</v>
      </c>
      <c r="Y125" s="9"/>
    </row>
    <row r="126" spans="1:25" s="285" customFormat="1" ht="38.25">
      <c r="A126" s="298" t="s">
        <v>613</v>
      </c>
      <c r="B126" s="301" t="s">
        <v>755</v>
      </c>
      <c r="C126" s="289"/>
      <c r="D126" s="284"/>
      <c r="E126" s="284"/>
      <c r="F126" s="290" t="s">
        <v>756</v>
      </c>
      <c r="G126" s="302">
        <v>8000</v>
      </c>
      <c r="H126" s="291"/>
      <c r="I126" s="291"/>
      <c r="J126" s="302">
        <v>7000</v>
      </c>
      <c r="K126" s="302">
        <v>1000</v>
      </c>
      <c r="L126" s="291"/>
      <c r="M126" s="291"/>
      <c r="N126" s="291"/>
      <c r="O126" s="291"/>
      <c r="P126" s="291">
        <v>2894</v>
      </c>
      <c r="Q126" s="291"/>
      <c r="R126" s="291"/>
      <c r="S126" s="291">
        <v>2894</v>
      </c>
      <c r="T126" s="291"/>
      <c r="U126" s="293">
        <v>4106</v>
      </c>
      <c r="V126" s="291"/>
      <c r="W126" s="291"/>
      <c r="X126" s="293">
        <v>4106</v>
      </c>
      <c r="Y126" s="9"/>
    </row>
    <row r="127" spans="1:25" s="285" customFormat="1" ht="25.5">
      <c r="A127" s="298">
        <v>15</v>
      </c>
      <c r="B127" s="301" t="s">
        <v>757</v>
      </c>
      <c r="C127" s="289"/>
      <c r="D127" s="284"/>
      <c r="E127" s="284"/>
      <c r="F127" s="290" t="s">
        <v>758</v>
      </c>
      <c r="G127" s="302">
        <v>14000</v>
      </c>
      <c r="H127" s="291"/>
      <c r="I127" s="291"/>
      <c r="J127" s="302">
        <v>12000</v>
      </c>
      <c r="K127" s="302">
        <v>2000</v>
      </c>
      <c r="L127" s="291"/>
      <c r="M127" s="291"/>
      <c r="N127" s="291"/>
      <c r="O127" s="291"/>
      <c r="P127" s="291">
        <v>6700</v>
      </c>
      <c r="Q127" s="291"/>
      <c r="R127" s="291"/>
      <c r="S127" s="291">
        <v>6700</v>
      </c>
      <c r="T127" s="291"/>
      <c r="U127" s="293">
        <v>5300</v>
      </c>
      <c r="V127" s="291"/>
      <c r="W127" s="291"/>
      <c r="X127" s="293">
        <v>5300</v>
      </c>
      <c r="Y127" s="9"/>
    </row>
    <row r="128" spans="1:25" s="285" customFormat="1" ht="38.25">
      <c r="A128" s="298" t="s">
        <v>616</v>
      </c>
      <c r="B128" s="301" t="s">
        <v>759</v>
      </c>
      <c r="C128" s="289"/>
      <c r="D128" s="284"/>
      <c r="E128" s="284"/>
      <c r="F128" s="290" t="s">
        <v>760</v>
      </c>
      <c r="G128" s="302">
        <v>11000</v>
      </c>
      <c r="H128" s="291"/>
      <c r="I128" s="291"/>
      <c r="J128" s="302">
        <v>10000</v>
      </c>
      <c r="K128" s="302">
        <v>0</v>
      </c>
      <c r="L128" s="291"/>
      <c r="M128" s="291"/>
      <c r="N128" s="291"/>
      <c r="O128" s="291"/>
      <c r="P128" s="291">
        <v>4000</v>
      </c>
      <c r="Q128" s="291"/>
      <c r="R128" s="291"/>
      <c r="S128" s="291">
        <v>4000</v>
      </c>
      <c r="T128" s="291"/>
      <c r="U128" s="293">
        <v>6000</v>
      </c>
      <c r="V128" s="291"/>
      <c r="W128" s="291"/>
      <c r="X128" s="293">
        <v>6000</v>
      </c>
      <c r="Y128" s="9"/>
    </row>
    <row r="129" spans="1:25" s="285" customFormat="1" ht="38.25">
      <c r="A129" s="298">
        <v>16</v>
      </c>
      <c r="B129" s="288" t="s">
        <v>761</v>
      </c>
      <c r="C129" s="289"/>
      <c r="D129" s="284"/>
      <c r="E129" s="284"/>
      <c r="F129" s="290" t="s">
        <v>762</v>
      </c>
      <c r="G129" s="302">
        <v>11000</v>
      </c>
      <c r="H129" s="291"/>
      <c r="I129" s="291"/>
      <c r="J129" s="302">
        <v>11000</v>
      </c>
      <c r="K129" s="302">
        <v>0</v>
      </c>
      <c r="L129" s="291"/>
      <c r="M129" s="291"/>
      <c r="N129" s="291"/>
      <c r="O129" s="291"/>
      <c r="P129" s="291">
        <v>4200</v>
      </c>
      <c r="Q129" s="291"/>
      <c r="R129" s="291"/>
      <c r="S129" s="291">
        <v>4200</v>
      </c>
      <c r="T129" s="291"/>
      <c r="U129" s="293">
        <v>6300</v>
      </c>
      <c r="V129" s="291"/>
      <c r="W129" s="291"/>
      <c r="X129" s="293">
        <v>6300</v>
      </c>
      <c r="Y129" s="9"/>
    </row>
    <row r="130" spans="1:25" s="285" customFormat="1" ht="51">
      <c r="A130" s="298" t="s">
        <v>619</v>
      </c>
      <c r="B130" s="301" t="s">
        <v>763</v>
      </c>
      <c r="C130" s="289"/>
      <c r="D130" s="284"/>
      <c r="E130" s="284"/>
      <c r="F130" s="290" t="s">
        <v>764</v>
      </c>
      <c r="G130" s="302">
        <v>24000</v>
      </c>
      <c r="H130" s="291"/>
      <c r="I130" s="291"/>
      <c r="J130" s="302">
        <v>17000</v>
      </c>
      <c r="K130" s="302">
        <v>7000</v>
      </c>
      <c r="L130" s="291"/>
      <c r="M130" s="291"/>
      <c r="N130" s="291"/>
      <c r="O130" s="291"/>
      <c r="P130" s="291">
        <v>5464</v>
      </c>
      <c r="Q130" s="291"/>
      <c r="R130" s="291"/>
      <c r="S130" s="291">
        <v>5464</v>
      </c>
      <c r="T130" s="291"/>
      <c r="U130" s="293">
        <v>13700</v>
      </c>
      <c r="V130" s="291"/>
      <c r="W130" s="291"/>
      <c r="X130" s="293">
        <v>13700</v>
      </c>
      <c r="Y130" s="9"/>
    </row>
    <row r="131" spans="1:25" s="285" customFormat="1" ht="25.5">
      <c r="A131" s="298">
        <v>17</v>
      </c>
      <c r="B131" s="301" t="s">
        <v>765</v>
      </c>
      <c r="C131" s="289"/>
      <c r="D131" s="284"/>
      <c r="E131" s="284"/>
      <c r="F131" s="290" t="s">
        <v>766</v>
      </c>
      <c r="G131" s="302">
        <v>14950</v>
      </c>
      <c r="H131" s="291"/>
      <c r="I131" s="291"/>
      <c r="J131" s="302">
        <v>12500</v>
      </c>
      <c r="K131" s="302">
        <v>2450</v>
      </c>
      <c r="L131" s="291"/>
      <c r="M131" s="291"/>
      <c r="N131" s="291"/>
      <c r="O131" s="291"/>
      <c r="P131" s="291">
        <v>907</v>
      </c>
      <c r="Q131" s="291"/>
      <c r="R131" s="291"/>
      <c r="S131" s="291">
        <v>907</v>
      </c>
      <c r="T131" s="291"/>
      <c r="U131" s="293">
        <v>14043</v>
      </c>
      <c r="V131" s="291"/>
      <c r="W131" s="291"/>
      <c r="X131" s="293">
        <v>14043</v>
      </c>
      <c r="Y131" s="9"/>
    </row>
    <row r="132" spans="1:25" s="285" customFormat="1" ht="25.5">
      <c r="A132" s="298" t="s">
        <v>622</v>
      </c>
      <c r="B132" s="301" t="s">
        <v>767</v>
      </c>
      <c r="C132" s="289"/>
      <c r="D132" s="284"/>
      <c r="E132" s="284"/>
      <c r="F132" s="290" t="s">
        <v>768</v>
      </c>
      <c r="G132" s="302">
        <v>22955</v>
      </c>
      <c r="H132" s="291"/>
      <c r="I132" s="291"/>
      <c r="J132" s="302">
        <v>19000</v>
      </c>
      <c r="K132" s="302">
        <v>3955</v>
      </c>
      <c r="L132" s="291"/>
      <c r="M132" s="291"/>
      <c r="N132" s="291"/>
      <c r="O132" s="291"/>
      <c r="P132" s="291">
        <v>652</v>
      </c>
      <c r="Q132" s="291"/>
      <c r="R132" s="291"/>
      <c r="S132" s="291">
        <v>652</v>
      </c>
      <c r="T132" s="291"/>
      <c r="U132" s="293">
        <v>17700</v>
      </c>
      <c r="V132" s="291"/>
      <c r="W132" s="291"/>
      <c r="X132" s="293">
        <v>17700</v>
      </c>
      <c r="Y132" s="9"/>
    </row>
    <row r="133" spans="1:25" s="285" customFormat="1" ht="38.25">
      <c r="A133" s="298">
        <v>18</v>
      </c>
      <c r="B133" s="301" t="s">
        <v>769</v>
      </c>
      <c r="C133" s="289"/>
      <c r="D133" s="284"/>
      <c r="E133" s="284"/>
      <c r="F133" s="290" t="s">
        <v>770</v>
      </c>
      <c r="G133" s="302">
        <v>30000</v>
      </c>
      <c r="H133" s="291"/>
      <c r="I133" s="291"/>
      <c r="J133" s="302">
        <v>30000</v>
      </c>
      <c r="K133" s="302">
        <v>0</v>
      </c>
      <c r="L133" s="291"/>
      <c r="M133" s="291"/>
      <c r="N133" s="291"/>
      <c r="O133" s="291"/>
      <c r="P133" s="291">
        <v>5000</v>
      </c>
      <c r="Q133" s="291"/>
      <c r="R133" s="291"/>
      <c r="S133" s="291">
        <v>5000</v>
      </c>
      <c r="T133" s="291"/>
      <c r="U133" s="293">
        <v>19000</v>
      </c>
      <c r="V133" s="291"/>
      <c r="W133" s="291"/>
      <c r="X133" s="293">
        <v>19000</v>
      </c>
      <c r="Y133" s="9"/>
    </row>
    <row r="134" spans="1:25" s="285" customFormat="1" ht="25.5">
      <c r="A134" s="298" t="s">
        <v>625</v>
      </c>
      <c r="B134" s="288" t="s">
        <v>771</v>
      </c>
      <c r="C134" s="289"/>
      <c r="D134" s="284"/>
      <c r="E134" s="284"/>
      <c r="F134" s="290" t="s">
        <v>772</v>
      </c>
      <c r="G134" s="302">
        <v>11000</v>
      </c>
      <c r="H134" s="291"/>
      <c r="I134" s="291"/>
      <c r="J134" s="302">
        <v>11000</v>
      </c>
      <c r="K134" s="302"/>
      <c r="L134" s="291"/>
      <c r="M134" s="291"/>
      <c r="N134" s="291"/>
      <c r="O134" s="291"/>
      <c r="P134" s="291">
        <v>343</v>
      </c>
      <c r="Q134" s="291"/>
      <c r="R134" s="291"/>
      <c r="S134" s="291">
        <v>343</v>
      </c>
      <c r="T134" s="291"/>
      <c r="U134" s="293">
        <v>2500</v>
      </c>
      <c r="V134" s="291"/>
      <c r="W134" s="291"/>
      <c r="X134" s="293">
        <v>2500</v>
      </c>
      <c r="Y134" s="9"/>
    </row>
    <row r="135" spans="1:25" s="285" customFormat="1" ht="25.5">
      <c r="A135" s="298">
        <v>19</v>
      </c>
      <c r="B135" s="303" t="s">
        <v>773</v>
      </c>
      <c r="C135" s="289"/>
      <c r="D135" s="284"/>
      <c r="E135" s="284"/>
      <c r="F135" s="304" t="s">
        <v>774</v>
      </c>
      <c r="G135" s="302">
        <v>6000</v>
      </c>
      <c r="H135" s="291"/>
      <c r="I135" s="291"/>
      <c r="J135" s="302">
        <v>4500</v>
      </c>
      <c r="K135" s="302"/>
      <c r="L135" s="291"/>
      <c r="M135" s="291"/>
      <c r="N135" s="291"/>
      <c r="O135" s="291"/>
      <c r="P135" s="291">
        <v>5883</v>
      </c>
      <c r="Q135" s="291"/>
      <c r="R135" s="291"/>
      <c r="S135" s="291">
        <v>4383</v>
      </c>
      <c r="T135" s="291"/>
      <c r="U135" s="293">
        <v>117</v>
      </c>
      <c r="V135" s="291"/>
      <c r="W135" s="291"/>
      <c r="X135" s="293">
        <v>117</v>
      </c>
      <c r="Y135" s="9"/>
    </row>
    <row r="136" spans="1:25" s="285" customFormat="1" ht="25.5">
      <c r="A136" s="298" t="s">
        <v>628</v>
      </c>
      <c r="B136" s="303" t="s">
        <v>775</v>
      </c>
      <c r="C136" s="289"/>
      <c r="D136" s="284"/>
      <c r="E136" s="284"/>
      <c r="F136" s="304" t="s">
        <v>776</v>
      </c>
      <c r="G136" s="302">
        <v>2400</v>
      </c>
      <c r="H136" s="291"/>
      <c r="I136" s="291"/>
      <c r="J136" s="302">
        <v>1600</v>
      </c>
      <c r="K136" s="302"/>
      <c r="L136" s="291"/>
      <c r="M136" s="291"/>
      <c r="N136" s="291"/>
      <c r="O136" s="291"/>
      <c r="P136" s="291">
        <v>2270</v>
      </c>
      <c r="Q136" s="291"/>
      <c r="R136" s="291"/>
      <c r="S136" s="291">
        <v>1470</v>
      </c>
      <c r="T136" s="291"/>
      <c r="U136" s="293">
        <v>130</v>
      </c>
      <c r="V136" s="291"/>
      <c r="W136" s="291"/>
      <c r="X136" s="293">
        <v>130</v>
      </c>
      <c r="Y136" s="9"/>
    </row>
    <row r="137" spans="1:25" s="285" customFormat="1" ht="38.25">
      <c r="A137" s="298">
        <v>20</v>
      </c>
      <c r="B137" s="305" t="s">
        <v>777</v>
      </c>
      <c r="C137" s="289"/>
      <c r="D137" s="284"/>
      <c r="E137" s="284"/>
      <c r="F137" s="306" t="s">
        <v>778</v>
      </c>
      <c r="G137" s="302">
        <v>3400</v>
      </c>
      <c r="H137" s="291"/>
      <c r="I137" s="291"/>
      <c r="J137" s="302">
        <v>340</v>
      </c>
      <c r="K137" s="302"/>
      <c r="L137" s="291"/>
      <c r="M137" s="291"/>
      <c r="N137" s="291"/>
      <c r="O137" s="291"/>
      <c r="P137" s="291">
        <v>2690</v>
      </c>
      <c r="Q137" s="291"/>
      <c r="R137" s="291"/>
      <c r="S137" s="291">
        <v>180</v>
      </c>
      <c r="T137" s="291"/>
      <c r="U137" s="293">
        <v>160</v>
      </c>
      <c r="V137" s="291"/>
      <c r="W137" s="291"/>
      <c r="X137" s="293">
        <v>160</v>
      </c>
      <c r="Y137" s="9"/>
    </row>
    <row r="138" spans="1:25" s="285" customFormat="1" ht="38.25">
      <c r="A138" s="298" t="s">
        <v>631</v>
      </c>
      <c r="B138" s="305" t="s">
        <v>779</v>
      </c>
      <c r="C138" s="289"/>
      <c r="D138" s="284"/>
      <c r="E138" s="284"/>
      <c r="F138" s="304" t="s">
        <v>780</v>
      </c>
      <c r="G138" s="302">
        <v>9500</v>
      </c>
      <c r="H138" s="291"/>
      <c r="I138" s="291"/>
      <c r="J138" s="302">
        <v>950</v>
      </c>
      <c r="K138" s="302"/>
      <c r="L138" s="291"/>
      <c r="M138" s="291"/>
      <c r="N138" s="291"/>
      <c r="O138" s="291"/>
      <c r="P138" s="291">
        <v>9460</v>
      </c>
      <c r="Q138" s="291"/>
      <c r="R138" s="291"/>
      <c r="S138" s="291">
        <v>910</v>
      </c>
      <c r="T138" s="291"/>
      <c r="U138" s="293">
        <v>40</v>
      </c>
      <c r="V138" s="291"/>
      <c r="W138" s="291"/>
      <c r="X138" s="293">
        <v>40</v>
      </c>
      <c r="Y138" s="9"/>
    </row>
    <row r="139" spans="1:25" s="285" customFormat="1" ht="38.25">
      <c r="A139" s="298">
        <v>21</v>
      </c>
      <c r="B139" s="305" t="s">
        <v>781</v>
      </c>
      <c r="C139" s="289"/>
      <c r="D139" s="284"/>
      <c r="E139" s="284"/>
      <c r="F139" s="304" t="s">
        <v>782</v>
      </c>
      <c r="G139" s="302">
        <v>8210</v>
      </c>
      <c r="H139" s="291"/>
      <c r="I139" s="291"/>
      <c r="J139" s="302">
        <v>821</v>
      </c>
      <c r="K139" s="302"/>
      <c r="L139" s="291"/>
      <c r="M139" s="291"/>
      <c r="N139" s="291"/>
      <c r="O139" s="291"/>
      <c r="P139" s="291">
        <v>8189</v>
      </c>
      <c r="Q139" s="291"/>
      <c r="R139" s="291"/>
      <c r="S139" s="291">
        <v>800</v>
      </c>
      <c r="T139" s="291"/>
      <c r="U139" s="293">
        <v>21</v>
      </c>
      <c r="V139" s="291"/>
      <c r="W139" s="291"/>
      <c r="X139" s="293">
        <v>21</v>
      </c>
      <c r="Y139" s="9"/>
    </row>
    <row r="140" spans="1:25" s="285" customFormat="1" ht="51">
      <c r="A140" s="298" t="s">
        <v>634</v>
      </c>
      <c r="B140" s="305" t="s">
        <v>783</v>
      </c>
      <c r="C140" s="289"/>
      <c r="D140" s="284"/>
      <c r="E140" s="284"/>
      <c r="F140" s="304" t="s">
        <v>784</v>
      </c>
      <c r="G140" s="302">
        <v>5423</v>
      </c>
      <c r="H140" s="291"/>
      <c r="I140" s="291"/>
      <c r="J140" s="302">
        <v>1627</v>
      </c>
      <c r="K140" s="302"/>
      <c r="L140" s="291"/>
      <c r="M140" s="291"/>
      <c r="N140" s="291"/>
      <c r="O140" s="291"/>
      <c r="P140" s="291">
        <v>5408</v>
      </c>
      <c r="Q140" s="291"/>
      <c r="R140" s="291"/>
      <c r="S140" s="291">
        <v>1612</v>
      </c>
      <c r="T140" s="291"/>
      <c r="U140" s="293">
        <v>15</v>
      </c>
      <c r="V140" s="291"/>
      <c r="W140" s="291"/>
      <c r="X140" s="293">
        <v>15</v>
      </c>
      <c r="Y140" s="9"/>
    </row>
    <row r="141" spans="1:25" s="285" customFormat="1" ht="38.25">
      <c r="A141" s="298">
        <v>22</v>
      </c>
      <c r="B141" s="305" t="s">
        <v>785</v>
      </c>
      <c r="C141" s="289"/>
      <c r="D141" s="284"/>
      <c r="E141" s="284"/>
      <c r="F141" s="304" t="s">
        <v>786</v>
      </c>
      <c r="G141" s="302">
        <v>783</v>
      </c>
      <c r="H141" s="291"/>
      <c r="I141" s="291"/>
      <c r="J141" s="302">
        <v>783</v>
      </c>
      <c r="K141" s="302"/>
      <c r="L141" s="291"/>
      <c r="M141" s="291"/>
      <c r="N141" s="291"/>
      <c r="O141" s="291"/>
      <c r="P141" s="291">
        <v>663</v>
      </c>
      <c r="Q141" s="291"/>
      <c r="R141" s="291"/>
      <c r="S141" s="291">
        <v>663</v>
      </c>
      <c r="T141" s="291"/>
      <c r="U141" s="293">
        <v>120</v>
      </c>
      <c r="V141" s="291"/>
      <c r="W141" s="291"/>
      <c r="X141" s="293">
        <v>120</v>
      </c>
      <c r="Y141" s="9"/>
    </row>
    <row r="142" spans="1:25" s="285" customFormat="1" ht="38.25">
      <c r="A142" s="298" t="s">
        <v>637</v>
      </c>
      <c r="B142" s="305" t="s">
        <v>787</v>
      </c>
      <c r="C142" s="289"/>
      <c r="D142" s="284"/>
      <c r="E142" s="284"/>
      <c r="F142" s="304" t="s">
        <v>788</v>
      </c>
      <c r="G142" s="302">
        <v>3900</v>
      </c>
      <c r="H142" s="291"/>
      <c r="I142" s="291"/>
      <c r="J142" s="302">
        <v>975</v>
      </c>
      <c r="K142" s="302"/>
      <c r="L142" s="291"/>
      <c r="M142" s="291"/>
      <c r="N142" s="291"/>
      <c r="O142" s="291"/>
      <c r="P142" s="291">
        <v>3885</v>
      </c>
      <c r="Q142" s="291"/>
      <c r="R142" s="291"/>
      <c r="S142" s="291">
        <v>960</v>
      </c>
      <c r="T142" s="291"/>
      <c r="U142" s="293">
        <v>15</v>
      </c>
      <c r="V142" s="291"/>
      <c r="W142" s="291"/>
      <c r="X142" s="293">
        <v>15</v>
      </c>
      <c r="Y142" s="9"/>
    </row>
    <row r="143" spans="1:25" s="285" customFormat="1" ht="38.25">
      <c r="A143" s="298">
        <v>23</v>
      </c>
      <c r="B143" s="307" t="s">
        <v>789</v>
      </c>
      <c r="C143" s="289"/>
      <c r="D143" s="284"/>
      <c r="E143" s="284"/>
      <c r="F143" s="304" t="s">
        <v>790</v>
      </c>
      <c r="G143" s="302">
        <v>5500</v>
      </c>
      <c r="H143" s="291"/>
      <c r="I143" s="291"/>
      <c r="J143" s="302">
        <v>5500</v>
      </c>
      <c r="K143" s="302"/>
      <c r="L143" s="291"/>
      <c r="M143" s="291"/>
      <c r="N143" s="291"/>
      <c r="O143" s="291"/>
      <c r="P143" s="291">
        <v>2811</v>
      </c>
      <c r="Q143" s="291"/>
      <c r="R143" s="291"/>
      <c r="S143" s="291">
        <v>2811</v>
      </c>
      <c r="T143" s="291"/>
      <c r="U143" s="293">
        <v>2400</v>
      </c>
      <c r="V143" s="291"/>
      <c r="W143" s="291"/>
      <c r="X143" s="293">
        <v>2400</v>
      </c>
      <c r="Y143" s="9"/>
    </row>
    <row r="144" spans="1:25" s="285" customFormat="1" ht="38.25">
      <c r="A144" s="298" t="s">
        <v>640</v>
      </c>
      <c r="B144" s="307" t="s">
        <v>791</v>
      </c>
      <c r="C144" s="289"/>
      <c r="D144" s="284"/>
      <c r="E144" s="284"/>
      <c r="F144" s="304" t="s">
        <v>792</v>
      </c>
      <c r="G144" s="302">
        <v>2000</v>
      </c>
      <c r="H144" s="291"/>
      <c r="I144" s="291"/>
      <c r="J144" s="302">
        <v>2000</v>
      </c>
      <c r="K144" s="302"/>
      <c r="L144" s="291"/>
      <c r="M144" s="291"/>
      <c r="N144" s="291"/>
      <c r="O144" s="291"/>
      <c r="P144" s="291">
        <v>1600</v>
      </c>
      <c r="Q144" s="291"/>
      <c r="R144" s="291"/>
      <c r="S144" s="291">
        <v>1600</v>
      </c>
      <c r="T144" s="291"/>
      <c r="U144" s="293">
        <v>300</v>
      </c>
      <c r="V144" s="291"/>
      <c r="W144" s="291"/>
      <c r="X144" s="293">
        <v>300</v>
      </c>
      <c r="Y144" s="9"/>
    </row>
    <row r="145" spans="1:25" s="285" customFormat="1" ht="51">
      <c r="A145" s="298">
        <v>24</v>
      </c>
      <c r="B145" s="305" t="s">
        <v>793</v>
      </c>
      <c r="C145" s="289"/>
      <c r="D145" s="284"/>
      <c r="E145" s="284"/>
      <c r="F145" s="304" t="s">
        <v>794</v>
      </c>
      <c r="G145" s="302">
        <v>6500</v>
      </c>
      <c r="H145" s="291"/>
      <c r="I145" s="291"/>
      <c r="J145" s="302">
        <v>6500</v>
      </c>
      <c r="K145" s="302"/>
      <c r="L145" s="291"/>
      <c r="M145" s="291"/>
      <c r="N145" s="291"/>
      <c r="O145" s="291"/>
      <c r="P145" s="291">
        <v>3800</v>
      </c>
      <c r="Q145" s="291"/>
      <c r="R145" s="291"/>
      <c r="S145" s="291">
        <v>3800</v>
      </c>
      <c r="T145" s="291"/>
      <c r="U145" s="293">
        <v>2400</v>
      </c>
      <c r="V145" s="291"/>
      <c r="W145" s="291"/>
      <c r="X145" s="293">
        <v>2400</v>
      </c>
      <c r="Y145" s="9"/>
    </row>
    <row r="146" spans="1:25" s="285" customFormat="1" ht="38.25">
      <c r="A146" s="298" t="s">
        <v>643</v>
      </c>
      <c r="B146" s="307" t="s">
        <v>795</v>
      </c>
      <c r="C146" s="289"/>
      <c r="D146" s="284"/>
      <c r="E146" s="284"/>
      <c r="F146" s="304" t="s">
        <v>796</v>
      </c>
      <c r="G146" s="302">
        <v>4500</v>
      </c>
      <c r="H146" s="291"/>
      <c r="I146" s="291"/>
      <c r="J146" s="302">
        <v>4500</v>
      </c>
      <c r="K146" s="302"/>
      <c r="L146" s="291"/>
      <c r="M146" s="291"/>
      <c r="N146" s="291"/>
      <c r="O146" s="291"/>
      <c r="P146" s="291">
        <v>2400</v>
      </c>
      <c r="Q146" s="291"/>
      <c r="R146" s="291"/>
      <c r="S146" s="291">
        <v>2400</v>
      </c>
      <c r="T146" s="291"/>
      <c r="U146" s="293">
        <v>1900</v>
      </c>
      <c r="V146" s="291"/>
      <c r="W146" s="291"/>
      <c r="X146" s="293">
        <v>1900</v>
      </c>
      <c r="Y146" s="9"/>
    </row>
    <row r="147" spans="1:25" s="285" customFormat="1" ht="51">
      <c r="A147" s="298">
        <v>25</v>
      </c>
      <c r="B147" s="307" t="s">
        <v>797</v>
      </c>
      <c r="C147" s="289"/>
      <c r="D147" s="284"/>
      <c r="E147" s="284"/>
      <c r="F147" s="304" t="s">
        <v>798</v>
      </c>
      <c r="G147" s="302">
        <v>1850</v>
      </c>
      <c r="H147" s="291"/>
      <c r="I147" s="291"/>
      <c r="J147" s="302">
        <v>1850</v>
      </c>
      <c r="K147" s="302"/>
      <c r="L147" s="291"/>
      <c r="M147" s="291"/>
      <c r="N147" s="291"/>
      <c r="O147" s="291"/>
      <c r="P147" s="291">
        <v>1070</v>
      </c>
      <c r="Q147" s="291"/>
      <c r="R147" s="291"/>
      <c r="S147" s="291">
        <v>1070</v>
      </c>
      <c r="T147" s="291"/>
      <c r="U147" s="293">
        <v>700</v>
      </c>
      <c r="V147" s="291"/>
      <c r="W147" s="291"/>
      <c r="X147" s="293">
        <v>700</v>
      </c>
      <c r="Y147" s="9"/>
    </row>
    <row r="148" spans="1:25" s="285" customFormat="1" ht="51">
      <c r="A148" s="298" t="s">
        <v>646</v>
      </c>
      <c r="B148" s="307" t="s">
        <v>799</v>
      </c>
      <c r="C148" s="289"/>
      <c r="D148" s="284"/>
      <c r="E148" s="284"/>
      <c r="F148" s="304" t="s">
        <v>800</v>
      </c>
      <c r="G148" s="302">
        <v>1900</v>
      </c>
      <c r="H148" s="291"/>
      <c r="I148" s="291"/>
      <c r="J148" s="302">
        <v>1900</v>
      </c>
      <c r="K148" s="302"/>
      <c r="L148" s="291"/>
      <c r="M148" s="291"/>
      <c r="N148" s="291"/>
      <c r="O148" s="291"/>
      <c r="P148" s="291">
        <v>1085</v>
      </c>
      <c r="Q148" s="291"/>
      <c r="R148" s="291"/>
      <c r="S148" s="291">
        <v>1085</v>
      </c>
      <c r="T148" s="291"/>
      <c r="U148" s="293">
        <v>700</v>
      </c>
      <c r="V148" s="291"/>
      <c r="W148" s="291"/>
      <c r="X148" s="293">
        <v>700</v>
      </c>
      <c r="Y148" s="9"/>
    </row>
    <row r="149" spans="1:25" s="285" customFormat="1" ht="38.25">
      <c r="A149" s="298">
        <v>26</v>
      </c>
      <c r="B149" s="307" t="s">
        <v>801</v>
      </c>
      <c r="C149" s="289"/>
      <c r="D149" s="284"/>
      <c r="E149" s="284"/>
      <c r="F149" s="304" t="s">
        <v>802</v>
      </c>
      <c r="G149" s="302">
        <v>18500</v>
      </c>
      <c r="H149" s="291"/>
      <c r="I149" s="291"/>
      <c r="J149" s="302">
        <v>18500</v>
      </c>
      <c r="K149" s="302"/>
      <c r="L149" s="291"/>
      <c r="M149" s="291"/>
      <c r="N149" s="291"/>
      <c r="O149" s="291"/>
      <c r="P149" s="291">
        <v>8500</v>
      </c>
      <c r="Q149" s="291"/>
      <c r="R149" s="291"/>
      <c r="S149" s="291">
        <v>8500</v>
      </c>
      <c r="T149" s="291"/>
      <c r="U149" s="293">
        <v>9100</v>
      </c>
      <c r="V149" s="291"/>
      <c r="W149" s="291"/>
      <c r="X149" s="293">
        <v>9100</v>
      </c>
      <c r="Y149" s="9"/>
    </row>
    <row r="150" spans="1:25" s="285" customFormat="1" ht="51">
      <c r="A150" s="298" t="s">
        <v>649</v>
      </c>
      <c r="B150" s="307" t="s">
        <v>803</v>
      </c>
      <c r="C150" s="289"/>
      <c r="D150" s="284"/>
      <c r="E150" s="284"/>
      <c r="F150" s="304" t="s">
        <v>804</v>
      </c>
      <c r="G150" s="302">
        <v>8000</v>
      </c>
      <c r="H150" s="291"/>
      <c r="I150" s="291"/>
      <c r="J150" s="302">
        <v>8000</v>
      </c>
      <c r="K150" s="302"/>
      <c r="L150" s="291"/>
      <c r="M150" s="291"/>
      <c r="N150" s="291"/>
      <c r="O150" s="291"/>
      <c r="P150" s="291">
        <v>1900</v>
      </c>
      <c r="Q150" s="291"/>
      <c r="R150" s="291"/>
      <c r="S150" s="291">
        <v>1900</v>
      </c>
      <c r="T150" s="291"/>
      <c r="U150" s="293">
        <v>5700</v>
      </c>
      <c r="V150" s="291"/>
      <c r="W150" s="291"/>
      <c r="X150" s="293">
        <v>5700</v>
      </c>
      <c r="Y150" s="9"/>
    </row>
    <row r="151" spans="1:25" s="285" customFormat="1" ht="25.5">
      <c r="A151" s="298">
        <v>27</v>
      </c>
      <c r="B151" s="307" t="s">
        <v>805</v>
      </c>
      <c r="C151" s="289"/>
      <c r="D151" s="284"/>
      <c r="E151" s="284"/>
      <c r="F151" s="304" t="s">
        <v>806</v>
      </c>
      <c r="G151" s="302" t="s">
        <v>807</v>
      </c>
      <c r="H151" s="291"/>
      <c r="I151" s="291"/>
      <c r="J151" s="302" t="s">
        <v>807</v>
      </c>
      <c r="K151" s="302"/>
      <c r="L151" s="291"/>
      <c r="M151" s="291"/>
      <c r="N151" s="291"/>
      <c r="O151" s="291"/>
      <c r="P151" s="291">
        <v>300</v>
      </c>
      <c r="Q151" s="291"/>
      <c r="R151" s="291"/>
      <c r="S151" s="291">
        <v>300</v>
      </c>
      <c r="T151" s="291"/>
      <c r="U151" s="293">
        <v>200</v>
      </c>
      <c r="V151" s="291"/>
      <c r="W151" s="291"/>
      <c r="X151" s="293">
        <v>200</v>
      </c>
      <c r="Y151" s="9"/>
    </row>
    <row r="152" spans="1:25" s="285" customFormat="1" ht="38.25">
      <c r="A152" s="298" t="s">
        <v>652</v>
      </c>
      <c r="B152" s="307" t="s">
        <v>808</v>
      </c>
      <c r="C152" s="289"/>
      <c r="D152" s="284"/>
      <c r="E152" s="284"/>
      <c r="F152" s="304" t="s">
        <v>809</v>
      </c>
      <c r="G152" s="302" t="s">
        <v>810</v>
      </c>
      <c r="H152" s="291"/>
      <c r="I152" s="291"/>
      <c r="J152" s="302" t="s">
        <v>810</v>
      </c>
      <c r="K152" s="302"/>
      <c r="L152" s="291"/>
      <c r="M152" s="291"/>
      <c r="N152" s="291"/>
      <c r="O152" s="291"/>
      <c r="P152" s="291">
        <v>200</v>
      </c>
      <c r="Q152" s="291"/>
      <c r="R152" s="291"/>
      <c r="S152" s="291">
        <v>200</v>
      </c>
      <c r="T152" s="291"/>
      <c r="U152" s="293">
        <v>100</v>
      </c>
      <c r="V152" s="291"/>
      <c r="W152" s="291"/>
      <c r="X152" s="293">
        <v>100</v>
      </c>
      <c r="Y152" s="9"/>
    </row>
    <row r="153" spans="1:25" s="285" customFormat="1" ht="76.5">
      <c r="A153" s="298">
        <v>28</v>
      </c>
      <c r="B153" s="307" t="s">
        <v>811</v>
      </c>
      <c r="C153" s="289"/>
      <c r="D153" s="284"/>
      <c r="E153" s="284"/>
      <c r="F153" s="304"/>
      <c r="G153" s="302" t="s">
        <v>812</v>
      </c>
      <c r="H153" s="291"/>
      <c r="I153" s="291"/>
      <c r="J153" s="302" t="s">
        <v>812</v>
      </c>
      <c r="K153" s="302"/>
      <c r="L153" s="291"/>
      <c r="M153" s="291"/>
      <c r="N153" s="291"/>
      <c r="O153" s="291"/>
      <c r="P153" s="291">
        <v>850</v>
      </c>
      <c r="Q153" s="291"/>
      <c r="R153" s="291"/>
      <c r="S153" s="291">
        <v>850</v>
      </c>
      <c r="T153" s="291"/>
      <c r="U153" s="293">
        <v>1500</v>
      </c>
      <c r="V153" s="291"/>
      <c r="W153" s="291"/>
      <c r="X153" s="293">
        <v>1500</v>
      </c>
      <c r="Y153" s="9"/>
    </row>
    <row r="154" spans="1:25" s="285" customFormat="1" ht="25.5">
      <c r="A154" s="298" t="s">
        <v>655</v>
      </c>
      <c r="B154" s="307" t="s">
        <v>813</v>
      </c>
      <c r="C154" s="289"/>
      <c r="D154" s="284"/>
      <c r="E154" s="284"/>
      <c r="F154" s="304" t="s">
        <v>814</v>
      </c>
      <c r="G154" s="302">
        <v>2400</v>
      </c>
      <c r="H154" s="291"/>
      <c r="I154" s="291"/>
      <c r="J154" s="302">
        <v>2400</v>
      </c>
      <c r="K154" s="302"/>
      <c r="L154" s="291"/>
      <c r="M154" s="291"/>
      <c r="N154" s="291"/>
      <c r="O154" s="291"/>
      <c r="P154" s="291">
        <v>2200</v>
      </c>
      <c r="Q154" s="291"/>
      <c r="R154" s="291"/>
      <c r="S154" s="291">
        <v>2200</v>
      </c>
      <c r="T154" s="291"/>
      <c r="U154" s="293">
        <v>100</v>
      </c>
      <c r="V154" s="291"/>
      <c r="W154" s="291"/>
      <c r="X154" s="293">
        <v>100</v>
      </c>
      <c r="Y154" s="9"/>
    </row>
    <row r="155" spans="1:25" s="285" customFormat="1" ht="25.5">
      <c r="A155" s="298">
        <v>29</v>
      </c>
      <c r="B155" s="307" t="s">
        <v>815</v>
      </c>
      <c r="C155" s="289"/>
      <c r="D155" s="284"/>
      <c r="E155" s="284"/>
      <c r="F155" s="304" t="s">
        <v>816</v>
      </c>
      <c r="G155" s="302">
        <v>6000</v>
      </c>
      <c r="H155" s="291"/>
      <c r="I155" s="291"/>
      <c r="J155" s="302">
        <v>6000</v>
      </c>
      <c r="K155" s="302"/>
      <c r="L155" s="291"/>
      <c r="M155" s="291"/>
      <c r="N155" s="291"/>
      <c r="O155" s="291"/>
      <c r="P155" s="291">
        <v>4200</v>
      </c>
      <c r="Q155" s="291"/>
      <c r="R155" s="291"/>
      <c r="S155" s="291">
        <v>4200</v>
      </c>
      <c r="T155" s="291"/>
      <c r="U155" s="293">
        <v>1500</v>
      </c>
      <c r="V155" s="291"/>
      <c r="W155" s="291"/>
      <c r="X155" s="293">
        <v>1500</v>
      </c>
      <c r="Y155" s="9"/>
    </row>
    <row r="156" spans="1:25" s="285" customFormat="1" ht="51">
      <c r="A156" s="298" t="s">
        <v>658</v>
      </c>
      <c r="B156" s="307" t="s">
        <v>817</v>
      </c>
      <c r="C156" s="289"/>
      <c r="D156" s="284"/>
      <c r="E156" s="284"/>
      <c r="F156" s="304" t="s">
        <v>818</v>
      </c>
      <c r="G156" s="302" t="s">
        <v>819</v>
      </c>
      <c r="H156" s="291"/>
      <c r="I156" s="291"/>
      <c r="J156" s="302" t="s">
        <v>819</v>
      </c>
      <c r="K156" s="302"/>
      <c r="L156" s="291"/>
      <c r="M156" s="291"/>
      <c r="N156" s="291"/>
      <c r="O156" s="291"/>
      <c r="P156" s="291">
        <v>8100</v>
      </c>
      <c r="Q156" s="291"/>
      <c r="R156" s="291"/>
      <c r="S156" s="291">
        <v>8100</v>
      </c>
      <c r="T156" s="291"/>
      <c r="U156" s="293">
        <v>500</v>
      </c>
      <c r="V156" s="291"/>
      <c r="W156" s="291"/>
      <c r="X156" s="293">
        <v>500</v>
      </c>
      <c r="Y156" s="9"/>
    </row>
    <row r="157" spans="1:25" s="285" customFormat="1" ht="25.5">
      <c r="A157" s="298">
        <v>30</v>
      </c>
      <c r="B157" s="307" t="s">
        <v>820</v>
      </c>
      <c r="C157" s="289"/>
      <c r="D157" s="284"/>
      <c r="E157" s="284"/>
      <c r="F157" s="304" t="s">
        <v>821</v>
      </c>
      <c r="G157" s="302">
        <v>13000</v>
      </c>
      <c r="H157" s="291"/>
      <c r="I157" s="291"/>
      <c r="J157" s="302">
        <v>3000</v>
      </c>
      <c r="K157" s="302"/>
      <c r="L157" s="291"/>
      <c r="M157" s="291"/>
      <c r="N157" s="291"/>
      <c r="O157" s="291"/>
      <c r="P157" s="291">
        <v>1500</v>
      </c>
      <c r="Q157" s="291"/>
      <c r="R157" s="291"/>
      <c r="S157" s="291">
        <v>1500</v>
      </c>
      <c r="T157" s="291"/>
      <c r="U157" s="293">
        <v>1400</v>
      </c>
      <c r="V157" s="291"/>
      <c r="W157" s="291"/>
      <c r="X157" s="293">
        <v>1400</v>
      </c>
      <c r="Y157" s="9"/>
    </row>
    <row r="158" spans="1:25" s="285" customFormat="1" ht="18.75">
      <c r="A158" s="298" t="s">
        <v>661</v>
      </c>
      <c r="B158" s="307" t="s">
        <v>822</v>
      </c>
      <c r="C158" s="289"/>
      <c r="D158" s="284"/>
      <c r="E158" s="284"/>
      <c r="F158" s="304"/>
      <c r="G158" s="302">
        <v>1044</v>
      </c>
      <c r="H158" s="291"/>
      <c r="I158" s="291"/>
      <c r="J158" s="302">
        <v>1044</v>
      </c>
      <c r="K158" s="302"/>
      <c r="L158" s="291"/>
      <c r="M158" s="291"/>
      <c r="N158" s="291"/>
      <c r="O158" s="291"/>
      <c r="P158" s="291">
        <v>400</v>
      </c>
      <c r="Q158" s="291"/>
      <c r="R158" s="291"/>
      <c r="S158" s="291">
        <v>400</v>
      </c>
      <c r="T158" s="291"/>
      <c r="U158" s="293">
        <v>600</v>
      </c>
      <c r="V158" s="291"/>
      <c r="W158" s="291"/>
      <c r="X158" s="293">
        <v>600</v>
      </c>
      <c r="Y158" s="9"/>
    </row>
    <row r="159" spans="1:25" s="285" customFormat="1" ht="25.5">
      <c r="A159" s="298">
        <v>31</v>
      </c>
      <c r="B159" s="307" t="s">
        <v>823</v>
      </c>
      <c r="C159" s="289"/>
      <c r="D159" s="284"/>
      <c r="E159" s="284"/>
      <c r="F159" s="304"/>
      <c r="G159" s="302">
        <v>5754</v>
      </c>
      <c r="H159" s="291"/>
      <c r="I159" s="291"/>
      <c r="J159" s="302">
        <v>5754</v>
      </c>
      <c r="K159" s="302"/>
      <c r="L159" s="291"/>
      <c r="M159" s="291"/>
      <c r="N159" s="291"/>
      <c r="O159" s="291"/>
      <c r="P159" s="291">
        <v>600</v>
      </c>
      <c r="Q159" s="291"/>
      <c r="R159" s="291"/>
      <c r="S159" s="291">
        <v>600</v>
      </c>
      <c r="T159" s="291"/>
      <c r="U159" s="293">
        <v>2000</v>
      </c>
      <c r="V159" s="291"/>
      <c r="W159" s="291"/>
      <c r="X159" s="293">
        <v>2000</v>
      </c>
      <c r="Y159" s="9"/>
    </row>
    <row r="160" spans="1:25" s="285" customFormat="1" ht="25.5">
      <c r="A160" s="298" t="s">
        <v>664</v>
      </c>
      <c r="B160" s="307" t="s">
        <v>824</v>
      </c>
      <c r="C160" s="289"/>
      <c r="D160" s="284"/>
      <c r="E160" s="284"/>
      <c r="F160" s="304"/>
      <c r="G160" s="302">
        <v>475</v>
      </c>
      <c r="H160" s="291"/>
      <c r="I160" s="291"/>
      <c r="J160" s="302">
        <v>475</v>
      </c>
      <c r="K160" s="302"/>
      <c r="L160" s="291"/>
      <c r="M160" s="291"/>
      <c r="N160" s="291"/>
      <c r="O160" s="291"/>
      <c r="P160" s="291">
        <v>100</v>
      </c>
      <c r="Q160" s="291"/>
      <c r="R160" s="291"/>
      <c r="S160" s="291">
        <v>100</v>
      </c>
      <c r="T160" s="291"/>
      <c r="U160" s="293">
        <v>400</v>
      </c>
      <c r="V160" s="291"/>
      <c r="W160" s="291"/>
      <c r="X160" s="293">
        <v>400</v>
      </c>
      <c r="Y160" s="9"/>
    </row>
    <row r="161" spans="1:25" s="285" customFormat="1" ht="38.25">
      <c r="A161" s="298">
        <v>32</v>
      </c>
      <c r="B161" s="307" t="s">
        <v>825</v>
      </c>
      <c r="C161" s="289"/>
      <c r="D161" s="284"/>
      <c r="E161" s="284"/>
      <c r="F161" s="304"/>
      <c r="G161" s="302">
        <v>310</v>
      </c>
      <c r="H161" s="291"/>
      <c r="I161" s="291"/>
      <c r="J161" s="302">
        <v>310</v>
      </c>
      <c r="K161" s="302"/>
      <c r="L161" s="291"/>
      <c r="M161" s="291"/>
      <c r="N161" s="291"/>
      <c r="O161" s="291"/>
      <c r="P161" s="291">
        <v>100</v>
      </c>
      <c r="Q161" s="291"/>
      <c r="R161" s="291"/>
      <c r="S161" s="291">
        <v>100</v>
      </c>
      <c r="T161" s="291"/>
      <c r="U161" s="293">
        <v>200</v>
      </c>
      <c r="V161" s="291"/>
      <c r="W161" s="291"/>
      <c r="X161" s="293">
        <v>200</v>
      </c>
      <c r="Y161" s="9"/>
    </row>
    <row r="162" spans="1:25" s="285" customFormat="1" ht="38.25">
      <c r="A162" s="298" t="s">
        <v>667</v>
      </c>
      <c r="B162" s="307" t="s">
        <v>826</v>
      </c>
      <c r="C162" s="289"/>
      <c r="D162" s="284"/>
      <c r="E162" s="284"/>
      <c r="F162" s="304"/>
      <c r="G162" s="302">
        <v>150</v>
      </c>
      <c r="H162" s="291"/>
      <c r="I162" s="291"/>
      <c r="J162" s="302">
        <v>150</v>
      </c>
      <c r="K162" s="302"/>
      <c r="L162" s="291"/>
      <c r="M162" s="291"/>
      <c r="N162" s="291"/>
      <c r="O162" s="291"/>
      <c r="P162" s="291">
        <v>100</v>
      </c>
      <c r="Q162" s="291"/>
      <c r="R162" s="291"/>
      <c r="S162" s="291">
        <v>100</v>
      </c>
      <c r="T162" s="291"/>
      <c r="U162" s="293">
        <v>0</v>
      </c>
      <c r="V162" s="291"/>
      <c r="W162" s="291"/>
      <c r="X162" s="293">
        <v>0</v>
      </c>
      <c r="Y162" s="9"/>
    </row>
    <row r="163" spans="1:25" s="285" customFormat="1" ht="18.75">
      <c r="A163" s="298">
        <v>33</v>
      </c>
      <c r="B163" s="307" t="s">
        <v>827</v>
      </c>
      <c r="C163" s="289"/>
      <c r="D163" s="284"/>
      <c r="E163" s="284"/>
      <c r="F163" s="304"/>
      <c r="G163" s="302">
        <v>100</v>
      </c>
      <c r="H163" s="291"/>
      <c r="I163" s="291"/>
      <c r="J163" s="302">
        <v>100</v>
      </c>
      <c r="K163" s="302"/>
      <c r="L163" s="291"/>
      <c r="M163" s="291"/>
      <c r="N163" s="291"/>
      <c r="O163" s="291"/>
      <c r="P163" s="291">
        <v>50</v>
      </c>
      <c r="Q163" s="291"/>
      <c r="R163" s="291"/>
      <c r="S163" s="291">
        <v>50</v>
      </c>
      <c r="T163" s="291"/>
      <c r="U163" s="293">
        <v>0</v>
      </c>
      <c r="V163" s="291"/>
      <c r="W163" s="291"/>
      <c r="X163" s="293">
        <v>0</v>
      </c>
      <c r="Y163" s="9"/>
    </row>
    <row r="164" spans="1:25" s="285" customFormat="1" ht="18.75">
      <c r="A164" s="298" t="s">
        <v>670</v>
      </c>
      <c r="B164" s="307" t="s">
        <v>828</v>
      </c>
      <c r="C164" s="289"/>
      <c r="D164" s="284"/>
      <c r="E164" s="284"/>
      <c r="F164" s="304"/>
      <c r="G164" s="302">
        <v>100</v>
      </c>
      <c r="H164" s="291"/>
      <c r="I164" s="291"/>
      <c r="J164" s="302">
        <v>100</v>
      </c>
      <c r="K164" s="302"/>
      <c r="L164" s="291"/>
      <c r="M164" s="291"/>
      <c r="N164" s="291"/>
      <c r="O164" s="291"/>
      <c r="P164" s="291">
        <v>50</v>
      </c>
      <c r="Q164" s="291"/>
      <c r="R164" s="291"/>
      <c r="S164" s="291">
        <v>50</v>
      </c>
      <c r="T164" s="291"/>
      <c r="U164" s="293">
        <v>0</v>
      </c>
      <c r="V164" s="291"/>
      <c r="W164" s="291"/>
      <c r="X164" s="293">
        <v>0</v>
      </c>
      <c r="Y164" s="9"/>
    </row>
    <row r="165" spans="1:25" s="285" customFormat="1" ht="38.25">
      <c r="A165" s="298">
        <v>34</v>
      </c>
      <c r="B165" s="307" t="s">
        <v>829</v>
      </c>
      <c r="C165" s="289"/>
      <c r="D165" s="284"/>
      <c r="E165" s="284"/>
      <c r="F165" s="304"/>
      <c r="G165" s="302">
        <v>76</v>
      </c>
      <c r="H165" s="291"/>
      <c r="I165" s="291"/>
      <c r="J165" s="302">
        <v>76</v>
      </c>
      <c r="K165" s="302"/>
      <c r="L165" s="291"/>
      <c r="M165" s="291"/>
      <c r="N165" s="291"/>
      <c r="O165" s="291"/>
      <c r="P165" s="291">
        <v>50</v>
      </c>
      <c r="Q165" s="291"/>
      <c r="R165" s="291"/>
      <c r="S165" s="291">
        <v>50</v>
      </c>
      <c r="T165" s="291"/>
      <c r="U165" s="293">
        <v>0</v>
      </c>
      <c r="V165" s="291"/>
      <c r="W165" s="291"/>
      <c r="X165" s="293">
        <v>0</v>
      </c>
      <c r="Y165" s="9"/>
    </row>
    <row r="166" spans="1:25" s="285" customFormat="1" ht="38.25">
      <c r="A166" s="298" t="s">
        <v>673</v>
      </c>
      <c r="B166" s="307" t="s">
        <v>830</v>
      </c>
      <c r="C166" s="289"/>
      <c r="D166" s="284"/>
      <c r="E166" s="284"/>
      <c r="F166" s="304"/>
      <c r="G166" s="302">
        <v>140</v>
      </c>
      <c r="H166" s="291"/>
      <c r="I166" s="291"/>
      <c r="J166" s="302">
        <v>140</v>
      </c>
      <c r="K166" s="302"/>
      <c r="L166" s="291"/>
      <c r="M166" s="291"/>
      <c r="N166" s="291"/>
      <c r="O166" s="291"/>
      <c r="P166" s="291">
        <v>70</v>
      </c>
      <c r="Q166" s="291"/>
      <c r="R166" s="291"/>
      <c r="S166" s="291">
        <v>70</v>
      </c>
      <c r="T166" s="291"/>
      <c r="U166" s="293">
        <v>100</v>
      </c>
      <c r="V166" s="291"/>
      <c r="W166" s="291"/>
      <c r="X166" s="293">
        <v>100</v>
      </c>
      <c r="Y166" s="9"/>
    </row>
    <row r="167" spans="1:25" s="285" customFormat="1" ht="38.25">
      <c r="A167" s="298">
        <v>35</v>
      </c>
      <c r="B167" s="307" t="s">
        <v>831</v>
      </c>
      <c r="C167" s="289"/>
      <c r="D167" s="284"/>
      <c r="E167" s="284"/>
      <c r="F167" s="304"/>
      <c r="G167" s="302">
        <v>6900</v>
      </c>
      <c r="H167" s="291"/>
      <c r="I167" s="291"/>
      <c r="J167" s="302">
        <v>6900</v>
      </c>
      <c r="K167" s="302"/>
      <c r="L167" s="291"/>
      <c r="M167" s="291"/>
      <c r="N167" s="291"/>
      <c r="O167" s="291"/>
      <c r="P167" s="291">
        <v>2750</v>
      </c>
      <c r="Q167" s="291"/>
      <c r="R167" s="291"/>
      <c r="S167" s="291">
        <v>2750</v>
      </c>
      <c r="T167" s="291"/>
      <c r="U167" s="293">
        <v>3800</v>
      </c>
      <c r="V167" s="291"/>
      <c r="W167" s="291"/>
      <c r="X167" s="293">
        <v>3800</v>
      </c>
      <c r="Y167" s="9"/>
    </row>
    <row r="168" spans="1:25" s="285" customFormat="1" ht="25.5">
      <c r="A168" s="298" t="s">
        <v>676</v>
      </c>
      <c r="B168" s="307" t="s">
        <v>832</v>
      </c>
      <c r="C168" s="289"/>
      <c r="D168" s="284"/>
      <c r="E168" s="284"/>
      <c r="F168" s="304"/>
      <c r="G168" s="302">
        <v>6500</v>
      </c>
      <c r="H168" s="291"/>
      <c r="I168" s="291"/>
      <c r="J168" s="302">
        <v>6500</v>
      </c>
      <c r="K168" s="302"/>
      <c r="L168" s="291"/>
      <c r="M168" s="291"/>
      <c r="N168" s="291"/>
      <c r="O168" s="291"/>
      <c r="P168" s="291">
        <v>2700</v>
      </c>
      <c r="Q168" s="291"/>
      <c r="R168" s="291"/>
      <c r="S168" s="291">
        <v>2700</v>
      </c>
      <c r="T168" s="291"/>
      <c r="U168" s="293">
        <v>3500</v>
      </c>
      <c r="V168" s="291"/>
      <c r="W168" s="291"/>
      <c r="X168" s="293">
        <v>3500</v>
      </c>
      <c r="Y168" s="9"/>
    </row>
    <row r="169" spans="1:25" s="285" customFormat="1" ht="38.25">
      <c r="A169" s="298">
        <v>36</v>
      </c>
      <c r="B169" s="307" t="s">
        <v>833</v>
      </c>
      <c r="C169" s="289"/>
      <c r="D169" s="284"/>
      <c r="E169" s="284"/>
      <c r="F169" s="304"/>
      <c r="G169" s="302">
        <v>760</v>
      </c>
      <c r="H169" s="291"/>
      <c r="I169" s="291"/>
      <c r="J169" s="302">
        <v>760</v>
      </c>
      <c r="K169" s="302"/>
      <c r="L169" s="291"/>
      <c r="M169" s="291"/>
      <c r="N169" s="291"/>
      <c r="O169" s="291"/>
      <c r="P169" s="291">
        <v>400</v>
      </c>
      <c r="Q169" s="291"/>
      <c r="R169" s="291"/>
      <c r="S169" s="291">
        <v>400</v>
      </c>
      <c r="T169" s="291"/>
      <c r="U169" s="293">
        <v>300</v>
      </c>
      <c r="V169" s="291"/>
      <c r="W169" s="291"/>
      <c r="X169" s="293">
        <v>300</v>
      </c>
      <c r="Y169" s="9"/>
    </row>
    <row r="170" spans="1:25" s="285" customFormat="1" ht="38.25">
      <c r="A170" s="298" t="s">
        <v>679</v>
      </c>
      <c r="B170" s="307" t="s">
        <v>834</v>
      </c>
      <c r="C170" s="289"/>
      <c r="D170" s="284"/>
      <c r="E170" s="284"/>
      <c r="F170" s="304"/>
      <c r="G170" s="302">
        <v>994</v>
      </c>
      <c r="H170" s="291"/>
      <c r="I170" s="291"/>
      <c r="J170" s="302">
        <v>994</v>
      </c>
      <c r="K170" s="302"/>
      <c r="L170" s="291"/>
      <c r="M170" s="291"/>
      <c r="N170" s="291"/>
      <c r="O170" s="291"/>
      <c r="P170" s="291">
        <v>500</v>
      </c>
      <c r="Q170" s="291"/>
      <c r="R170" s="291"/>
      <c r="S170" s="291">
        <v>500</v>
      </c>
      <c r="T170" s="291"/>
      <c r="U170" s="293">
        <v>400</v>
      </c>
      <c r="V170" s="291"/>
      <c r="W170" s="291"/>
      <c r="X170" s="293">
        <v>400</v>
      </c>
      <c r="Y170" s="9"/>
    </row>
    <row r="171" spans="1:25" s="285" customFormat="1" ht="38.25">
      <c r="A171" s="298">
        <v>37</v>
      </c>
      <c r="B171" s="307" t="s">
        <v>835</v>
      </c>
      <c r="C171" s="289"/>
      <c r="D171" s="284"/>
      <c r="E171" s="284"/>
      <c r="F171" s="304" t="s">
        <v>836</v>
      </c>
      <c r="G171" s="302">
        <v>5000</v>
      </c>
      <c r="H171" s="291"/>
      <c r="I171" s="291"/>
      <c r="J171" s="302">
        <v>5000</v>
      </c>
      <c r="K171" s="302"/>
      <c r="L171" s="291"/>
      <c r="M171" s="291"/>
      <c r="N171" s="291"/>
      <c r="O171" s="291"/>
      <c r="P171" s="291">
        <v>1800</v>
      </c>
      <c r="Q171" s="291"/>
      <c r="R171" s="291"/>
      <c r="S171" s="291">
        <v>1800</v>
      </c>
      <c r="T171" s="291"/>
      <c r="U171" s="293">
        <v>3000</v>
      </c>
      <c r="V171" s="291"/>
      <c r="W171" s="291"/>
      <c r="X171" s="293">
        <v>3000</v>
      </c>
      <c r="Y171" s="9"/>
    </row>
    <row r="172" spans="1:25" s="285" customFormat="1" ht="38.25">
      <c r="A172" s="298" t="s">
        <v>682</v>
      </c>
      <c r="B172" s="307" t="s">
        <v>837</v>
      </c>
      <c r="C172" s="289"/>
      <c r="D172" s="284"/>
      <c r="E172" s="284"/>
      <c r="F172" s="304" t="s">
        <v>838</v>
      </c>
      <c r="G172" s="302">
        <v>2500</v>
      </c>
      <c r="H172" s="291"/>
      <c r="I172" s="291"/>
      <c r="J172" s="302">
        <v>2500</v>
      </c>
      <c r="K172" s="302"/>
      <c r="L172" s="291"/>
      <c r="M172" s="291"/>
      <c r="N172" s="291"/>
      <c r="O172" s="291"/>
      <c r="P172" s="291">
        <v>2300</v>
      </c>
      <c r="Q172" s="291"/>
      <c r="R172" s="291"/>
      <c r="S172" s="291">
        <v>2300</v>
      </c>
      <c r="T172" s="291"/>
      <c r="U172" s="293">
        <v>100</v>
      </c>
      <c r="V172" s="291"/>
      <c r="W172" s="291"/>
      <c r="X172" s="293">
        <v>100</v>
      </c>
      <c r="Y172" s="9"/>
    </row>
    <row r="173" spans="1:25" s="285" customFormat="1" ht="25.5">
      <c r="A173" s="298">
        <v>38</v>
      </c>
      <c r="B173" s="305" t="s">
        <v>839</v>
      </c>
      <c r="C173" s="289"/>
      <c r="D173" s="284"/>
      <c r="E173" s="284"/>
      <c r="F173" s="304" t="s">
        <v>840</v>
      </c>
      <c r="G173" s="302">
        <v>5000</v>
      </c>
      <c r="H173" s="291"/>
      <c r="I173" s="291"/>
      <c r="J173" s="302">
        <v>5000</v>
      </c>
      <c r="K173" s="302"/>
      <c r="L173" s="291"/>
      <c r="M173" s="291"/>
      <c r="N173" s="291"/>
      <c r="O173" s="291"/>
      <c r="P173" s="291">
        <v>500</v>
      </c>
      <c r="Q173" s="291"/>
      <c r="R173" s="291"/>
      <c r="S173" s="291">
        <v>500</v>
      </c>
      <c r="T173" s="291"/>
      <c r="U173" s="293">
        <v>4300</v>
      </c>
      <c r="V173" s="291"/>
      <c r="W173" s="291"/>
      <c r="X173" s="293">
        <v>4300</v>
      </c>
      <c r="Y173" s="9"/>
    </row>
    <row r="174" spans="1:25" s="285" customFormat="1" ht="38.25">
      <c r="A174" s="298" t="s">
        <v>685</v>
      </c>
      <c r="B174" s="307" t="s">
        <v>841</v>
      </c>
      <c r="C174" s="289"/>
      <c r="D174" s="284"/>
      <c r="E174" s="284"/>
      <c r="F174" s="304" t="s">
        <v>842</v>
      </c>
      <c r="G174" s="302">
        <v>17000</v>
      </c>
      <c r="H174" s="291"/>
      <c r="I174" s="291"/>
      <c r="J174" s="302">
        <v>17000</v>
      </c>
      <c r="K174" s="302"/>
      <c r="L174" s="291"/>
      <c r="M174" s="291"/>
      <c r="N174" s="291"/>
      <c r="O174" s="291"/>
      <c r="P174" s="291">
        <v>9000</v>
      </c>
      <c r="Q174" s="291"/>
      <c r="R174" s="291"/>
      <c r="S174" s="291">
        <v>9000</v>
      </c>
      <c r="T174" s="291"/>
      <c r="U174" s="293">
        <v>7200</v>
      </c>
      <c r="V174" s="291"/>
      <c r="W174" s="291"/>
      <c r="X174" s="293">
        <v>7200</v>
      </c>
      <c r="Y174" s="9"/>
    </row>
    <row r="175" spans="1:25" s="285" customFormat="1" ht="38.25">
      <c r="A175" s="298">
        <v>39</v>
      </c>
      <c r="B175" s="307" t="s">
        <v>721</v>
      </c>
      <c r="C175" s="289"/>
      <c r="D175" s="284"/>
      <c r="E175" s="284"/>
      <c r="F175" s="304" t="s">
        <v>843</v>
      </c>
      <c r="G175" s="302">
        <v>12000</v>
      </c>
      <c r="H175" s="291"/>
      <c r="I175" s="291"/>
      <c r="J175" s="302">
        <v>1000</v>
      </c>
      <c r="K175" s="302"/>
      <c r="L175" s="291"/>
      <c r="M175" s="291"/>
      <c r="N175" s="291"/>
      <c r="O175" s="291"/>
      <c r="P175" s="291">
        <v>300</v>
      </c>
      <c r="Q175" s="291"/>
      <c r="R175" s="291"/>
      <c r="S175" s="291">
        <v>300</v>
      </c>
      <c r="T175" s="291"/>
      <c r="U175" s="293">
        <v>700</v>
      </c>
      <c r="V175" s="291"/>
      <c r="W175" s="291"/>
      <c r="X175" s="293">
        <v>700</v>
      </c>
      <c r="Y175" s="9"/>
    </row>
    <row r="176" spans="1:25" s="285" customFormat="1" ht="38.25">
      <c r="A176" s="298" t="s">
        <v>688</v>
      </c>
      <c r="B176" s="307" t="s">
        <v>844</v>
      </c>
      <c r="C176" s="289"/>
      <c r="D176" s="284"/>
      <c r="E176" s="284"/>
      <c r="F176" s="304" t="s">
        <v>845</v>
      </c>
      <c r="G176" s="302">
        <v>12000</v>
      </c>
      <c r="H176" s="291"/>
      <c r="I176" s="291"/>
      <c r="J176" s="302">
        <v>1000</v>
      </c>
      <c r="K176" s="302"/>
      <c r="L176" s="291"/>
      <c r="M176" s="291"/>
      <c r="N176" s="291"/>
      <c r="O176" s="291"/>
      <c r="P176" s="291">
        <v>300</v>
      </c>
      <c r="Q176" s="291"/>
      <c r="R176" s="291"/>
      <c r="S176" s="291">
        <v>300</v>
      </c>
      <c r="T176" s="291"/>
      <c r="U176" s="293">
        <v>700</v>
      </c>
      <c r="V176" s="291"/>
      <c r="W176" s="291"/>
      <c r="X176" s="293">
        <v>700</v>
      </c>
      <c r="Y176" s="9"/>
    </row>
    <row r="177" spans="1:25" s="285" customFormat="1" ht="38.25">
      <c r="A177" s="298">
        <v>40</v>
      </c>
      <c r="B177" s="307" t="s">
        <v>727</v>
      </c>
      <c r="C177" s="289"/>
      <c r="D177" s="284"/>
      <c r="E177" s="284"/>
      <c r="F177" s="304" t="s">
        <v>846</v>
      </c>
      <c r="G177" s="302">
        <v>5000</v>
      </c>
      <c r="H177" s="291"/>
      <c r="I177" s="291"/>
      <c r="J177" s="302">
        <v>1000</v>
      </c>
      <c r="K177" s="302"/>
      <c r="L177" s="291"/>
      <c r="M177" s="291"/>
      <c r="N177" s="291"/>
      <c r="O177" s="291"/>
      <c r="P177" s="291">
        <v>300</v>
      </c>
      <c r="Q177" s="291"/>
      <c r="R177" s="291"/>
      <c r="S177" s="291">
        <v>300</v>
      </c>
      <c r="T177" s="291"/>
      <c r="U177" s="293">
        <v>700</v>
      </c>
      <c r="V177" s="291"/>
      <c r="W177" s="291"/>
      <c r="X177" s="293">
        <v>700</v>
      </c>
      <c r="Y177" s="9"/>
    </row>
    <row r="178" spans="1:25" s="285" customFormat="1" ht="38.25">
      <c r="A178" s="298" t="s">
        <v>691</v>
      </c>
      <c r="B178" s="307" t="s">
        <v>847</v>
      </c>
      <c r="C178" s="289"/>
      <c r="D178" s="284"/>
      <c r="E178" s="284"/>
      <c r="F178" s="304" t="s">
        <v>848</v>
      </c>
      <c r="G178" s="302">
        <v>14160</v>
      </c>
      <c r="H178" s="291"/>
      <c r="I178" s="291"/>
      <c r="J178" s="302">
        <v>1380</v>
      </c>
      <c r="K178" s="302"/>
      <c r="L178" s="291"/>
      <c r="M178" s="291"/>
      <c r="N178" s="291"/>
      <c r="O178" s="291"/>
      <c r="P178" s="291">
        <v>600</v>
      </c>
      <c r="Q178" s="291"/>
      <c r="R178" s="291"/>
      <c r="S178" s="291">
        <v>600</v>
      </c>
      <c r="T178" s="291"/>
      <c r="U178" s="293">
        <v>700</v>
      </c>
      <c r="V178" s="291"/>
      <c r="W178" s="291"/>
      <c r="X178" s="293">
        <v>700</v>
      </c>
      <c r="Y178" s="9"/>
    </row>
    <row r="179" spans="1:25" s="285" customFormat="1" ht="38.25">
      <c r="A179" s="298">
        <v>41</v>
      </c>
      <c r="B179" s="307" t="s">
        <v>849</v>
      </c>
      <c r="C179" s="289"/>
      <c r="D179" s="284"/>
      <c r="E179" s="284"/>
      <c r="F179" s="304" t="s">
        <v>850</v>
      </c>
      <c r="G179" s="302">
        <v>3380</v>
      </c>
      <c r="H179" s="291"/>
      <c r="I179" s="291"/>
      <c r="J179" s="302">
        <v>320</v>
      </c>
      <c r="K179" s="302"/>
      <c r="L179" s="291"/>
      <c r="M179" s="291"/>
      <c r="N179" s="291"/>
      <c r="O179" s="291"/>
      <c r="P179" s="291">
        <v>150</v>
      </c>
      <c r="Q179" s="291"/>
      <c r="R179" s="291"/>
      <c r="S179" s="291">
        <v>150</v>
      </c>
      <c r="T179" s="291"/>
      <c r="U179" s="293">
        <v>200</v>
      </c>
      <c r="V179" s="291"/>
      <c r="W179" s="291"/>
      <c r="X179" s="293">
        <v>200</v>
      </c>
      <c r="Y179" s="9"/>
    </row>
    <row r="180" spans="1:25" s="285" customFormat="1" ht="38.25">
      <c r="A180" s="298" t="s">
        <v>694</v>
      </c>
      <c r="B180" s="307" t="s">
        <v>851</v>
      </c>
      <c r="C180" s="289"/>
      <c r="D180" s="284"/>
      <c r="E180" s="284"/>
      <c r="F180" s="304" t="s">
        <v>852</v>
      </c>
      <c r="G180" s="302">
        <v>9500</v>
      </c>
      <c r="H180" s="291"/>
      <c r="I180" s="291"/>
      <c r="J180" s="302">
        <v>910</v>
      </c>
      <c r="K180" s="302"/>
      <c r="L180" s="291"/>
      <c r="M180" s="291"/>
      <c r="N180" s="291"/>
      <c r="O180" s="291"/>
      <c r="P180" s="291">
        <v>400</v>
      </c>
      <c r="Q180" s="291"/>
      <c r="R180" s="291"/>
      <c r="S180" s="291">
        <v>400</v>
      </c>
      <c r="T180" s="291"/>
      <c r="U180" s="293">
        <v>500</v>
      </c>
      <c r="V180" s="291"/>
      <c r="W180" s="291"/>
      <c r="X180" s="293">
        <v>500</v>
      </c>
      <c r="Y180" s="9"/>
    </row>
    <row r="181" spans="1:25" s="285" customFormat="1" ht="38.25">
      <c r="A181" s="298">
        <v>42</v>
      </c>
      <c r="B181" s="288" t="s">
        <v>853</v>
      </c>
      <c r="C181" s="289"/>
      <c r="D181" s="284"/>
      <c r="E181" s="284"/>
      <c r="F181" s="306" t="s">
        <v>854</v>
      </c>
      <c r="G181" s="302">
        <v>12000</v>
      </c>
      <c r="H181" s="291"/>
      <c r="I181" s="291"/>
      <c r="J181" s="302">
        <v>3500</v>
      </c>
      <c r="K181" s="302"/>
      <c r="L181" s="291"/>
      <c r="M181" s="291"/>
      <c r="N181" s="291"/>
      <c r="O181" s="291"/>
      <c r="P181" s="291">
        <v>8939</v>
      </c>
      <c r="Q181" s="291"/>
      <c r="R181" s="291"/>
      <c r="S181" s="291">
        <v>3000</v>
      </c>
      <c r="T181" s="291"/>
      <c r="U181" s="293">
        <v>500</v>
      </c>
      <c r="V181" s="291"/>
      <c r="W181" s="291"/>
      <c r="X181" s="293">
        <v>500</v>
      </c>
      <c r="Y181" s="9"/>
    </row>
    <row r="182" spans="1:25" s="285" customFormat="1" ht="25.5">
      <c r="A182" s="298" t="s">
        <v>697</v>
      </c>
      <c r="B182" s="288" t="s">
        <v>855</v>
      </c>
      <c r="C182" s="289"/>
      <c r="D182" s="284"/>
      <c r="E182" s="284"/>
      <c r="F182" s="306" t="s">
        <v>856</v>
      </c>
      <c r="G182" s="302">
        <v>4000</v>
      </c>
      <c r="H182" s="291"/>
      <c r="I182" s="291"/>
      <c r="J182" s="302">
        <v>2000</v>
      </c>
      <c r="K182" s="302"/>
      <c r="L182" s="291"/>
      <c r="M182" s="291"/>
      <c r="N182" s="291"/>
      <c r="O182" s="291"/>
      <c r="P182" s="291">
        <v>3930.7179999999998</v>
      </c>
      <c r="Q182" s="291"/>
      <c r="R182" s="291"/>
      <c r="S182" s="291">
        <v>1930.7179999999998</v>
      </c>
      <c r="T182" s="291"/>
      <c r="U182" s="293">
        <v>69</v>
      </c>
      <c r="V182" s="291"/>
      <c r="W182" s="291"/>
      <c r="X182" s="293">
        <v>69</v>
      </c>
      <c r="Y182" s="9"/>
    </row>
    <row r="183" spans="1:25" s="285" customFormat="1" ht="63.75">
      <c r="A183" s="298">
        <v>43</v>
      </c>
      <c r="B183" s="288" t="s">
        <v>857</v>
      </c>
      <c r="C183" s="289"/>
      <c r="D183" s="284"/>
      <c r="E183" s="284"/>
      <c r="F183" s="306" t="s">
        <v>858</v>
      </c>
      <c r="G183" s="302">
        <v>4985</v>
      </c>
      <c r="H183" s="291"/>
      <c r="I183" s="291"/>
      <c r="J183" s="302">
        <v>2085</v>
      </c>
      <c r="K183" s="302"/>
      <c r="L183" s="291"/>
      <c r="M183" s="291"/>
      <c r="N183" s="291"/>
      <c r="O183" s="291"/>
      <c r="P183" s="291">
        <v>4892.4949999999999</v>
      </c>
      <c r="Q183" s="291"/>
      <c r="R183" s="291"/>
      <c r="S183" s="291">
        <v>1992.4949999999999</v>
      </c>
      <c r="T183" s="291"/>
      <c r="U183" s="293">
        <v>93</v>
      </c>
      <c r="V183" s="291"/>
      <c r="W183" s="291"/>
      <c r="X183" s="293">
        <v>93</v>
      </c>
      <c r="Y183" s="9"/>
    </row>
    <row r="184" spans="1:25" s="285" customFormat="1" ht="63.75">
      <c r="A184" s="298" t="s">
        <v>859</v>
      </c>
      <c r="B184" s="288" t="s">
        <v>860</v>
      </c>
      <c r="C184" s="289"/>
      <c r="D184" s="284"/>
      <c r="E184" s="284"/>
      <c r="F184" s="306" t="s">
        <v>861</v>
      </c>
      <c r="G184" s="302">
        <v>5315</v>
      </c>
      <c r="H184" s="291"/>
      <c r="I184" s="291"/>
      <c r="J184" s="302">
        <v>2815</v>
      </c>
      <c r="K184" s="302"/>
      <c r="L184" s="291"/>
      <c r="M184" s="291"/>
      <c r="N184" s="291"/>
      <c r="O184" s="291"/>
      <c r="P184" s="291">
        <v>5277.799</v>
      </c>
      <c r="Q184" s="291"/>
      <c r="R184" s="291"/>
      <c r="S184" s="291">
        <v>2777.799</v>
      </c>
      <c r="T184" s="291"/>
      <c r="U184" s="293">
        <v>37</v>
      </c>
      <c r="V184" s="291"/>
      <c r="W184" s="291"/>
      <c r="X184" s="293">
        <v>37</v>
      </c>
      <c r="Y184" s="9"/>
    </row>
    <row r="185" spans="1:25" s="285" customFormat="1" ht="25.5">
      <c r="A185" s="298">
        <v>44</v>
      </c>
      <c r="B185" s="288" t="s">
        <v>862</v>
      </c>
      <c r="C185" s="289"/>
      <c r="D185" s="284"/>
      <c r="E185" s="284"/>
      <c r="F185" s="306" t="s">
        <v>863</v>
      </c>
      <c r="G185" s="302">
        <v>3500</v>
      </c>
      <c r="H185" s="291"/>
      <c r="I185" s="291"/>
      <c r="J185" s="302">
        <v>1800</v>
      </c>
      <c r="K185" s="302"/>
      <c r="L185" s="291"/>
      <c r="M185" s="291"/>
      <c r="N185" s="291"/>
      <c r="O185" s="291"/>
      <c r="P185" s="291">
        <v>1700</v>
      </c>
      <c r="Q185" s="291"/>
      <c r="R185" s="291"/>
      <c r="S185" s="291">
        <v>0</v>
      </c>
      <c r="T185" s="291"/>
      <c r="U185" s="293">
        <v>1625</v>
      </c>
      <c r="V185" s="291"/>
      <c r="W185" s="291"/>
      <c r="X185" s="293">
        <v>1625</v>
      </c>
      <c r="Y185" s="9"/>
    </row>
    <row r="186" spans="1:25" s="285" customFormat="1" ht="25.5">
      <c r="A186" s="298" t="s">
        <v>864</v>
      </c>
      <c r="B186" s="288" t="s">
        <v>865</v>
      </c>
      <c r="C186" s="289"/>
      <c r="D186" s="284"/>
      <c r="E186" s="284"/>
      <c r="F186" s="306" t="s">
        <v>866</v>
      </c>
      <c r="G186" s="302">
        <v>3800</v>
      </c>
      <c r="H186" s="291"/>
      <c r="I186" s="291"/>
      <c r="J186" s="302">
        <v>850</v>
      </c>
      <c r="K186" s="302"/>
      <c r="L186" s="291"/>
      <c r="M186" s="291"/>
      <c r="N186" s="291"/>
      <c r="O186" s="291"/>
      <c r="P186" s="291">
        <v>2950</v>
      </c>
      <c r="Q186" s="291"/>
      <c r="R186" s="291"/>
      <c r="S186" s="291">
        <v>0</v>
      </c>
      <c r="T186" s="291"/>
      <c r="U186" s="293">
        <v>660</v>
      </c>
      <c r="V186" s="291"/>
      <c r="W186" s="291"/>
      <c r="X186" s="293">
        <v>660</v>
      </c>
      <c r="Y186" s="9"/>
    </row>
    <row r="187" spans="1:25" s="285" customFormat="1" ht="25.5">
      <c r="A187" s="298">
        <v>45</v>
      </c>
      <c r="B187" s="288" t="s">
        <v>867</v>
      </c>
      <c r="C187" s="289"/>
      <c r="D187" s="284"/>
      <c r="E187" s="284"/>
      <c r="F187" s="306" t="s">
        <v>868</v>
      </c>
      <c r="G187" s="302">
        <v>3800</v>
      </c>
      <c r="H187" s="291"/>
      <c r="I187" s="291"/>
      <c r="J187" s="302">
        <v>850</v>
      </c>
      <c r="K187" s="302"/>
      <c r="L187" s="291"/>
      <c r="M187" s="291"/>
      <c r="N187" s="291"/>
      <c r="O187" s="291"/>
      <c r="P187" s="291">
        <v>2950</v>
      </c>
      <c r="Q187" s="291"/>
      <c r="R187" s="291"/>
      <c r="S187" s="291">
        <v>0</v>
      </c>
      <c r="T187" s="291"/>
      <c r="U187" s="293">
        <v>850</v>
      </c>
      <c r="V187" s="291"/>
      <c r="W187" s="291"/>
      <c r="X187" s="293">
        <v>850</v>
      </c>
      <c r="Y187" s="9"/>
    </row>
    <row r="188" spans="1:25" s="285" customFormat="1" ht="25.5">
      <c r="A188" s="298" t="s">
        <v>869</v>
      </c>
      <c r="B188" s="288" t="s">
        <v>870</v>
      </c>
      <c r="C188" s="289"/>
      <c r="D188" s="284"/>
      <c r="E188" s="284"/>
      <c r="F188" s="306" t="s">
        <v>871</v>
      </c>
      <c r="G188" s="302">
        <v>3800</v>
      </c>
      <c r="H188" s="291"/>
      <c r="I188" s="291"/>
      <c r="J188" s="302">
        <v>800</v>
      </c>
      <c r="K188" s="302"/>
      <c r="L188" s="291"/>
      <c r="M188" s="291"/>
      <c r="N188" s="291"/>
      <c r="O188" s="291"/>
      <c r="P188" s="291">
        <v>3000</v>
      </c>
      <c r="Q188" s="291"/>
      <c r="R188" s="291"/>
      <c r="S188" s="291">
        <v>0</v>
      </c>
      <c r="T188" s="291"/>
      <c r="U188" s="293">
        <v>610</v>
      </c>
      <c r="V188" s="291"/>
      <c r="W188" s="291"/>
      <c r="X188" s="293">
        <v>610</v>
      </c>
      <c r="Y188" s="9"/>
    </row>
    <row r="189" spans="1:25" s="285" customFormat="1" ht="38.25">
      <c r="A189" s="298">
        <v>46</v>
      </c>
      <c r="B189" s="288" t="s">
        <v>872</v>
      </c>
      <c r="C189" s="289"/>
      <c r="D189" s="284"/>
      <c r="E189" s="284"/>
      <c r="F189" s="306" t="s">
        <v>873</v>
      </c>
      <c r="G189" s="302">
        <v>2611.6889999999999</v>
      </c>
      <c r="H189" s="291"/>
      <c r="I189" s="291"/>
      <c r="J189" s="302">
        <v>2611.6889999999999</v>
      </c>
      <c r="K189" s="302"/>
      <c r="L189" s="291"/>
      <c r="M189" s="291"/>
      <c r="N189" s="291"/>
      <c r="O189" s="291"/>
      <c r="P189" s="291">
        <v>1290</v>
      </c>
      <c r="Q189" s="291"/>
      <c r="R189" s="291"/>
      <c r="S189" s="291">
        <v>1290</v>
      </c>
      <c r="T189" s="291"/>
      <c r="U189" s="293">
        <v>1200</v>
      </c>
      <c r="V189" s="291"/>
      <c r="W189" s="291"/>
      <c r="X189" s="293">
        <v>1200</v>
      </c>
      <c r="Y189" s="9"/>
    </row>
    <row r="190" spans="1:25" s="285" customFormat="1" ht="25.5">
      <c r="A190" s="298" t="s">
        <v>874</v>
      </c>
      <c r="B190" s="288" t="s">
        <v>875</v>
      </c>
      <c r="C190" s="289"/>
      <c r="D190" s="284"/>
      <c r="E190" s="284"/>
      <c r="F190" s="306" t="s">
        <v>876</v>
      </c>
      <c r="G190" s="302">
        <v>3800</v>
      </c>
      <c r="H190" s="291"/>
      <c r="I190" s="291"/>
      <c r="J190" s="302">
        <v>3800</v>
      </c>
      <c r="K190" s="302"/>
      <c r="L190" s="291"/>
      <c r="M190" s="291"/>
      <c r="N190" s="291"/>
      <c r="O190" s="291"/>
      <c r="P190" s="291">
        <v>3000</v>
      </c>
      <c r="Q190" s="291"/>
      <c r="R190" s="291"/>
      <c r="S190" s="291">
        <v>3000</v>
      </c>
      <c r="T190" s="291"/>
      <c r="U190" s="293">
        <v>600</v>
      </c>
      <c r="V190" s="291"/>
      <c r="W190" s="291"/>
      <c r="X190" s="293">
        <v>600</v>
      </c>
      <c r="Y190" s="9"/>
    </row>
    <row r="191" spans="1:25" s="285" customFormat="1" ht="38.25">
      <c r="A191" s="298">
        <v>47</v>
      </c>
      <c r="B191" s="288" t="s">
        <v>877</v>
      </c>
      <c r="C191" s="289"/>
      <c r="D191" s="284"/>
      <c r="E191" s="284"/>
      <c r="F191" s="306" t="s">
        <v>878</v>
      </c>
      <c r="G191" s="302">
        <v>3500</v>
      </c>
      <c r="H191" s="291"/>
      <c r="I191" s="291"/>
      <c r="J191" s="302">
        <v>3500</v>
      </c>
      <c r="K191" s="302"/>
      <c r="L191" s="291"/>
      <c r="M191" s="291"/>
      <c r="N191" s="291"/>
      <c r="O191" s="291"/>
      <c r="P191" s="291">
        <v>3000</v>
      </c>
      <c r="Q191" s="291"/>
      <c r="R191" s="291"/>
      <c r="S191" s="291">
        <v>3000</v>
      </c>
      <c r="T191" s="291"/>
      <c r="U191" s="293">
        <v>300</v>
      </c>
      <c r="V191" s="291"/>
      <c r="W191" s="291"/>
      <c r="X191" s="293">
        <v>300</v>
      </c>
      <c r="Y191" s="9"/>
    </row>
    <row r="192" spans="1:25" s="285" customFormat="1" ht="38.25">
      <c r="A192" s="298" t="s">
        <v>879</v>
      </c>
      <c r="B192" s="288" t="s">
        <v>880</v>
      </c>
      <c r="C192" s="289"/>
      <c r="D192" s="284"/>
      <c r="E192" s="284"/>
      <c r="F192" s="306" t="s">
        <v>881</v>
      </c>
      <c r="G192" s="302">
        <v>4500</v>
      </c>
      <c r="H192" s="291"/>
      <c r="I192" s="291"/>
      <c r="J192" s="302">
        <v>4500</v>
      </c>
      <c r="K192" s="302"/>
      <c r="L192" s="291"/>
      <c r="M192" s="291"/>
      <c r="N192" s="291"/>
      <c r="O192" s="291"/>
      <c r="P192" s="291">
        <v>4124</v>
      </c>
      <c r="Q192" s="291"/>
      <c r="R192" s="291"/>
      <c r="S192" s="291">
        <v>4124</v>
      </c>
      <c r="T192" s="291"/>
      <c r="U192" s="293">
        <v>200</v>
      </c>
      <c r="V192" s="291"/>
      <c r="W192" s="291"/>
      <c r="X192" s="293">
        <v>200</v>
      </c>
      <c r="Y192" s="9"/>
    </row>
    <row r="193" spans="1:25" s="285" customFormat="1" ht="38.25">
      <c r="A193" s="298">
        <v>48</v>
      </c>
      <c r="B193" s="288" t="s">
        <v>882</v>
      </c>
      <c r="C193" s="289"/>
      <c r="D193" s="284"/>
      <c r="E193" s="284"/>
      <c r="F193" s="306" t="s">
        <v>883</v>
      </c>
      <c r="G193" s="302">
        <v>3000</v>
      </c>
      <c r="H193" s="291"/>
      <c r="I193" s="291"/>
      <c r="J193" s="302">
        <v>3000</v>
      </c>
      <c r="K193" s="302"/>
      <c r="L193" s="291"/>
      <c r="M193" s="291"/>
      <c r="N193" s="291"/>
      <c r="O193" s="291"/>
      <c r="P193" s="291">
        <v>2500</v>
      </c>
      <c r="Q193" s="291"/>
      <c r="R193" s="291"/>
      <c r="S193" s="291">
        <v>2500</v>
      </c>
      <c r="T193" s="291"/>
      <c r="U193" s="293">
        <v>400</v>
      </c>
      <c r="V193" s="291"/>
      <c r="W193" s="291"/>
      <c r="X193" s="293">
        <v>400</v>
      </c>
      <c r="Y193" s="9"/>
    </row>
    <row r="194" spans="1:25" s="285" customFormat="1" ht="38.25">
      <c r="A194" s="298" t="s">
        <v>884</v>
      </c>
      <c r="B194" s="288" t="s">
        <v>885</v>
      </c>
      <c r="C194" s="289"/>
      <c r="D194" s="284"/>
      <c r="E194" s="284"/>
      <c r="F194" s="306" t="s">
        <v>886</v>
      </c>
      <c r="G194" s="302">
        <v>2500</v>
      </c>
      <c r="H194" s="291"/>
      <c r="I194" s="291"/>
      <c r="J194" s="302">
        <v>2500</v>
      </c>
      <c r="K194" s="302"/>
      <c r="L194" s="291"/>
      <c r="M194" s="291"/>
      <c r="N194" s="291"/>
      <c r="O194" s="291"/>
      <c r="P194" s="291">
        <v>2000</v>
      </c>
      <c r="Q194" s="291"/>
      <c r="R194" s="291"/>
      <c r="S194" s="291">
        <v>2000</v>
      </c>
      <c r="T194" s="291"/>
      <c r="U194" s="293">
        <v>400</v>
      </c>
      <c r="V194" s="291"/>
      <c r="W194" s="291"/>
      <c r="X194" s="293">
        <v>400</v>
      </c>
      <c r="Y194" s="9"/>
    </row>
    <row r="195" spans="1:25" s="285" customFormat="1" ht="25.5">
      <c r="A195" s="298">
        <v>49</v>
      </c>
      <c r="B195" s="288" t="s">
        <v>887</v>
      </c>
      <c r="C195" s="289"/>
      <c r="D195" s="284"/>
      <c r="E195" s="284"/>
      <c r="F195" s="306" t="s">
        <v>888</v>
      </c>
      <c r="G195" s="302">
        <v>10900</v>
      </c>
      <c r="H195" s="291"/>
      <c r="I195" s="291"/>
      <c r="J195" s="302">
        <v>900</v>
      </c>
      <c r="K195" s="302"/>
      <c r="L195" s="291"/>
      <c r="M195" s="291"/>
      <c r="N195" s="291"/>
      <c r="O195" s="291"/>
      <c r="P195" s="291">
        <v>10000</v>
      </c>
      <c r="Q195" s="291"/>
      <c r="R195" s="291"/>
      <c r="S195" s="291">
        <v>0</v>
      </c>
      <c r="T195" s="291"/>
      <c r="U195" s="293">
        <v>676</v>
      </c>
      <c r="V195" s="291"/>
      <c r="W195" s="291"/>
      <c r="X195" s="293">
        <v>676</v>
      </c>
      <c r="Y195" s="9"/>
    </row>
    <row r="196" spans="1:25" s="285" customFormat="1" ht="38.25">
      <c r="A196" s="298" t="s">
        <v>889</v>
      </c>
      <c r="B196" s="305" t="s">
        <v>890</v>
      </c>
      <c r="C196" s="289"/>
      <c r="D196" s="284"/>
      <c r="E196" s="284"/>
      <c r="F196" s="306" t="s">
        <v>891</v>
      </c>
      <c r="G196" s="302">
        <v>11700</v>
      </c>
      <c r="H196" s="291"/>
      <c r="I196" s="291"/>
      <c r="J196" s="302">
        <v>2700</v>
      </c>
      <c r="K196" s="302"/>
      <c r="L196" s="291"/>
      <c r="M196" s="291"/>
      <c r="N196" s="291"/>
      <c r="O196" s="291"/>
      <c r="P196" s="291">
        <v>11000</v>
      </c>
      <c r="Q196" s="291"/>
      <c r="R196" s="291"/>
      <c r="S196" s="291">
        <v>2000</v>
      </c>
      <c r="T196" s="291"/>
      <c r="U196" s="293">
        <v>241</v>
      </c>
      <c r="V196" s="291"/>
      <c r="W196" s="291"/>
      <c r="X196" s="293">
        <v>241</v>
      </c>
      <c r="Y196" s="9"/>
    </row>
    <row r="197" spans="1:25" s="285" customFormat="1" ht="51">
      <c r="A197" s="298">
        <v>50</v>
      </c>
      <c r="B197" s="288" t="s">
        <v>892</v>
      </c>
      <c r="C197" s="289"/>
      <c r="D197" s="284"/>
      <c r="E197" s="284"/>
      <c r="F197" s="306" t="s">
        <v>893</v>
      </c>
      <c r="G197" s="302">
        <v>6000</v>
      </c>
      <c r="H197" s="291"/>
      <c r="I197" s="291"/>
      <c r="J197" s="302">
        <v>6000</v>
      </c>
      <c r="K197" s="302"/>
      <c r="L197" s="291"/>
      <c r="M197" s="291"/>
      <c r="N197" s="291"/>
      <c r="O197" s="291"/>
      <c r="P197" s="291">
        <v>5700</v>
      </c>
      <c r="Q197" s="291"/>
      <c r="R197" s="291"/>
      <c r="S197" s="291">
        <v>5700</v>
      </c>
      <c r="T197" s="291"/>
      <c r="U197" s="293">
        <v>115</v>
      </c>
      <c r="V197" s="291"/>
      <c r="W197" s="291"/>
      <c r="X197" s="293">
        <v>115</v>
      </c>
      <c r="Y197" s="9"/>
    </row>
    <row r="198" spans="1:25" s="285" customFormat="1" ht="63.75">
      <c r="A198" s="298" t="s">
        <v>894</v>
      </c>
      <c r="B198" s="305" t="s">
        <v>895</v>
      </c>
      <c r="C198" s="289"/>
      <c r="D198" s="284"/>
      <c r="E198" s="284"/>
      <c r="F198" s="306" t="s">
        <v>896</v>
      </c>
      <c r="G198" s="302">
        <v>15000</v>
      </c>
      <c r="H198" s="291"/>
      <c r="I198" s="291"/>
      <c r="J198" s="302">
        <v>15000</v>
      </c>
      <c r="K198" s="302"/>
      <c r="L198" s="291"/>
      <c r="M198" s="291"/>
      <c r="N198" s="291"/>
      <c r="O198" s="291"/>
      <c r="P198" s="291">
        <v>14434</v>
      </c>
      <c r="Q198" s="291"/>
      <c r="R198" s="291"/>
      <c r="S198" s="291">
        <v>14434</v>
      </c>
      <c r="T198" s="291"/>
      <c r="U198" s="293">
        <v>499</v>
      </c>
      <c r="V198" s="291"/>
      <c r="W198" s="291"/>
      <c r="X198" s="293">
        <v>499</v>
      </c>
      <c r="Y198" s="9"/>
    </row>
    <row r="199" spans="1:25" s="285" customFormat="1" ht="25.5">
      <c r="A199" s="298">
        <v>51</v>
      </c>
      <c r="B199" s="305" t="s">
        <v>897</v>
      </c>
      <c r="C199" s="289"/>
      <c r="D199" s="284"/>
      <c r="E199" s="284"/>
      <c r="F199" s="306" t="s">
        <v>898</v>
      </c>
      <c r="G199" s="302">
        <v>3000</v>
      </c>
      <c r="H199" s="291"/>
      <c r="I199" s="291"/>
      <c r="J199" s="302">
        <v>3000</v>
      </c>
      <c r="K199" s="302"/>
      <c r="L199" s="291"/>
      <c r="M199" s="291"/>
      <c r="N199" s="291"/>
      <c r="O199" s="291"/>
      <c r="P199" s="291">
        <v>2950</v>
      </c>
      <c r="Q199" s="291"/>
      <c r="R199" s="291"/>
      <c r="S199" s="291">
        <v>2950</v>
      </c>
      <c r="T199" s="291"/>
      <c r="U199" s="293">
        <v>32</v>
      </c>
      <c r="V199" s="291"/>
      <c r="W199" s="291"/>
      <c r="X199" s="293">
        <v>32</v>
      </c>
      <c r="Y199" s="9"/>
    </row>
    <row r="200" spans="1:25" s="285" customFormat="1" ht="25.5">
      <c r="A200" s="298" t="s">
        <v>899</v>
      </c>
      <c r="B200" s="305" t="s">
        <v>900</v>
      </c>
      <c r="C200" s="289"/>
      <c r="D200" s="284"/>
      <c r="E200" s="284"/>
      <c r="F200" s="306" t="s">
        <v>901</v>
      </c>
      <c r="G200" s="302">
        <v>14990</v>
      </c>
      <c r="H200" s="291"/>
      <c r="I200" s="291"/>
      <c r="J200" s="302"/>
      <c r="K200" s="302"/>
      <c r="L200" s="291"/>
      <c r="M200" s="291"/>
      <c r="N200" s="291"/>
      <c r="O200" s="291"/>
      <c r="P200" s="291">
        <v>14740</v>
      </c>
      <c r="Q200" s="291"/>
      <c r="R200" s="291"/>
      <c r="S200" s="291">
        <v>0</v>
      </c>
      <c r="T200" s="291"/>
      <c r="U200" s="293">
        <v>74</v>
      </c>
      <c r="V200" s="291"/>
      <c r="W200" s="291"/>
      <c r="X200" s="293">
        <v>74</v>
      </c>
      <c r="Y200" s="9"/>
    </row>
    <row r="201" spans="1:25" s="285" customFormat="1" ht="51">
      <c r="A201" s="298">
        <v>52</v>
      </c>
      <c r="B201" s="305" t="s">
        <v>902</v>
      </c>
      <c r="C201" s="289"/>
      <c r="D201" s="284"/>
      <c r="E201" s="284"/>
      <c r="F201" s="306" t="s">
        <v>903</v>
      </c>
      <c r="G201" s="302">
        <v>14990</v>
      </c>
      <c r="H201" s="291"/>
      <c r="I201" s="291"/>
      <c r="J201" s="302">
        <v>14990</v>
      </c>
      <c r="K201" s="302"/>
      <c r="L201" s="291"/>
      <c r="M201" s="291"/>
      <c r="N201" s="291"/>
      <c r="O201" s="291"/>
      <c r="P201" s="291">
        <v>13370.521000000001</v>
      </c>
      <c r="Q201" s="291"/>
      <c r="R201" s="291"/>
      <c r="S201" s="291">
        <v>13370.521000000001</v>
      </c>
      <c r="T201" s="291"/>
      <c r="U201" s="293">
        <v>1031</v>
      </c>
      <c r="V201" s="291"/>
      <c r="W201" s="291"/>
      <c r="X201" s="293">
        <v>1031</v>
      </c>
      <c r="Y201" s="9"/>
    </row>
    <row r="202" spans="1:25" s="285" customFormat="1" ht="25.5">
      <c r="A202" s="298" t="s">
        <v>904</v>
      </c>
      <c r="B202" s="305" t="s">
        <v>905</v>
      </c>
      <c r="C202" s="289"/>
      <c r="D202" s="284"/>
      <c r="E202" s="284"/>
      <c r="F202" s="306" t="s">
        <v>906</v>
      </c>
      <c r="G202" s="302">
        <v>6700</v>
      </c>
      <c r="H202" s="291"/>
      <c r="I202" s="291"/>
      <c r="J202" s="302">
        <v>6700</v>
      </c>
      <c r="K202" s="302"/>
      <c r="L202" s="291"/>
      <c r="M202" s="291"/>
      <c r="N202" s="291"/>
      <c r="O202" s="291"/>
      <c r="P202" s="291">
        <v>5538.1639999999998</v>
      </c>
      <c r="Q202" s="291"/>
      <c r="R202" s="291"/>
      <c r="S202" s="291">
        <v>5538.1639999999998</v>
      </c>
      <c r="T202" s="291"/>
      <c r="U202" s="293">
        <v>362</v>
      </c>
      <c r="V202" s="291"/>
      <c r="W202" s="291"/>
      <c r="X202" s="293">
        <v>362</v>
      </c>
      <c r="Y202" s="9"/>
    </row>
    <row r="203" spans="1:25" s="285" customFormat="1" ht="38.25">
      <c r="A203" s="298">
        <v>53</v>
      </c>
      <c r="B203" s="305" t="s">
        <v>907</v>
      </c>
      <c r="C203" s="289"/>
      <c r="D203" s="284"/>
      <c r="E203" s="284"/>
      <c r="F203" s="306" t="s">
        <v>908</v>
      </c>
      <c r="G203" s="302">
        <v>10000</v>
      </c>
      <c r="H203" s="291"/>
      <c r="I203" s="291"/>
      <c r="J203" s="302">
        <v>200</v>
      </c>
      <c r="K203" s="302"/>
      <c r="L203" s="291"/>
      <c r="M203" s="291"/>
      <c r="N203" s="291"/>
      <c r="O203" s="291"/>
      <c r="P203" s="291">
        <v>9800</v>
      </c>
      <c r="Q203" s="291"/>
      <c r="R203" s="291"/>
      <c r="S203" s="291">
        <v>0</v>
      </c>
      <c r="T203" s="291"/>
      <c r="U203" s="293">
        <v>43</v>
      </c>
      <c r="V203" s="291"/>
      <c r="W203" s="291"/>
      <c r="X203" s="293">
        <v>43</v>
      </c>
      <c r="Y203" s="9"/>
    </row>
    <row r="204" spans="1:25" s="285" customFormat="1" ht="25.5">
      <c r="A204" s="298" t="s">
        <v>909</v>
      </c>
      <c r="B204" s="305" t="s">
        <v>910</v>
      </c>
      <c r="C204" s="289"/>
      <c r="D204" s="284"/>
      <c r="E204" s="284"/>
      <c r="F204" s="306" t="s">
        <v>911</v>
      </c>
      <c r="G204" s="302">
        <v>9300</v>
      </c>
      <c r="H204" s="291"/>
      <c r="I204" s="291"/>
      <c r="J204" s="302">
        <v>800</v>
      </c>
      <c r="K204" s="302"/>
      <c r="L204" s="291"/>
      <c r="M204" s="291"/>
      <c r="N204" s="291"/>
      <c r="O204" s="291"/>
      <c r="P204" s="291">
        <v>7551</v>
      </c>
      <c r="Q204" s="291"/>
      <c r="R204" s="291"/>
      <c r="S204" s="291">
        <v>0</v>
      </c>
      <c r="T204" s="291"/>
      <c r="U204" s="293">
        <v>344</v>
      </c>
      <c r="V204" s="291"/>
      <c r="W204" s="291"/>
      <c r="X204" s="293">
        <v>344</v>
      </c>
      <c r="Y204" s="9"/>
    </row>
    <row r="205" spans="1:25" s="285" customFormat="1" ht="38.25">
      <c r="A205" s="298">
        <v>54</v>
      </c>
      <c r="B205" s="305" t="s">
        <v>912</v>
      </c>
      <c r="C205" s="289"/>
      <c r="D205" s="284"/>
      <c r="E205" s="284"/>
      <c r="F205" s="306" t="s">
        <v>913</v>
      </c>
      <c r="G205" s="302">
        <v>9400</v>
      </c>
      <c r="H205" s="291"/>
      <c r="I205" s="291"/>
      <c r="J205" s="302">
        <v>900</v>
      </c>
      <c r="K205" s="302"/>
      <c r="L205" s="291"/>
      <c r="M205" s="291"/>
      <c r="N205" s="291"/>
      <c r="O205" s="291"/>
      <c r="P205" s="291">
        <v>5985</v>
      </c>
      <c r="Q205" s="291"/>
      <c r="R205" s="291"/>
      <c r="S205" s="291">
        <v>0</v>
      </c>
      <c r="T205" s="291"/>
      <c r="U205" s="293">
        <v>816</v>
      </c>
      <c r="V205" s="291"/>
      <c r="W205" s="291"/>
      <c r="X205" s="293">
        <v>816</v>
      </c>
      <c r="Y205" s="9"/>
    </row>
    <row r="206" spans="1:25" s="285" customFormat="1" ht="25.5">
      <c r="A206" s="298" t="s">
        <v>914</v>
      </c>
      <c r="B206" s="305" t="s">
        <v>915</v>
      </c>
      <c r="C206" s="289"/>
      <c r="D206" s="284"/>
      <c r="E206" s="284"/>
      <c r="F206" s="306" t="s">
        <v>916</v>
      </c>
      <c r="G206" s="302">
        <v>7029</v>
      </c>
      <c r="H206" s="291"/>
      <c r="I206" s="291"/>
      <c r="J206" s="302">
        <v>351</v>
      </c>
      <c r="K206" s="302"/>
      <c r="L206" s="291"/>
      <c r="M206" s="291"/>
      <c r="N206" s="291"/>
      <c r="O206" s="291"/>
      <c r="P206" s="291">
        <v>6678</v>
      </c>
      <c r="Q206" s="291"/>
      <c r="R206" s="291"/>
      <c r="S206" s="291">
        <v>0</v>
      </c>
      <c r="T206" s="291"/>
      <c r="U206" s="293">
        <v>133</v>
      </c>
      <c r="V206" s="291"/>
      <c r="W206" s="291"/>
      <c r="X206" s="293">
        <v>133</v>
      </c>
      <c r="Y206" s="9"/>
    </row>
    <row r="207" spans="1:25" s="285" customFormat="1" ht="38.25">
      <c r="A207" s="298">
        <v>55</v>
      </c>
      <c r="B207" s="305" t="s">
        <v>917</v>
      </c>
      <c r="C207" s="289"/>
      <c r="D207" s="284"/>
      <c r="E207" s="284"/>
      <c r="F207" s="306" t="s">
        <v>918</v>
      </c>
      <c r="G207" s="302">
        <v>1900</v>
      </c>
      <c r="H207" s="291"/>
      <c r="I207" s="291"/>
      <c r="J207" s="302">
        <v>1900</v>
      </c>
      <c r="K207" s="302"/>
      <c r="L207" s="291"/>
      <c r="M207" s="291"/>
      <c r="N207" s="291"/>
      <c r="O207" s="291"/>
      <c r="P207" s="291">
        <v>855</v>
      </c>
      <c r="Q207" s="291"/>
      <c r="R207" s="291"/>
      <c r="S207" s="291">
        <v>855</v>
      </c>
      <c r="T207" s="291"/>
      <c r="U207" s="293">
        <v>998</v>
      </c>
      <c r="V207" s="291"/>
      <c r="W207" s="291"/>
      <c r="X207" s="293">
        <v>998</v>
      </c>
      <c r="Y207" s="9"/>
    </row>
    <row r="208" spans="1:25" s="285" customFormat="1" ht="38.25">
      <c r="A208" s="298" t="s">
        <v>919</v>
      </c>
      <c r="B208" s="305" t="s">
        <v>920</v>
      </c>
      <c r="C208" s="289"/>
      <c r="D208" s="284"/>
      <c r="E208" s="284"/>
      <c r="F208" s="306" t="s">
        <v>921</v>
      </c>
      <c r="G208" s="302">
        <v>13000</v>
      </c>
      <c r="H208" s="291"/>
      <c r="I208" s="291"/>
      <c r="J208" s="302">
        <v>13000</v>
      </c>
      <c r="K208" s="302"/>
      <c r="L208" s="291"/>
      <c r="M208" s="291"/>
      <c r="N208" s="291"/>
      <c r="O208" s="291"/>
      <c r="P208" s="291">
        <v>11514.424999999999</v>
      </c>
      <c r="Q208" s="291"/>
      <c r="R208" s="291"/>
      <c r="S208" s="291">
        <v>11514.424999999999</v>
      </c>
      <c r="T208" s="291"/>
      <c r="U208" s="293">
        <v>1192</v>
      </c>
      <c r="V208" s="291"/>
      <c r="W208" s="291"/>
      <c r="X208" s="293">
        <v>1192</v>
      </c>
      <c r="Y208" s="9"/>
    </row>
    <row r="209" spans="1:25" s="285" customFormat="1" ht="38.25">
      <c r="A209" s="298">
        <v>56</v>
      </c>
      <c r="B209" s="305" t="s">
        <v>922</v>
      </c>
      <c r="C209" s="289"/>
      <c r="D209" s="284"/>
      <c r="E209" s="284"/>
      <c r="F209" s="306" t="s">
        <v>923</v>
      </c>
      <c r="G209" s="302">
        <v>14800</v>
      </c>
      <c r="H209" s="291"/>
      <c r="I209" s="291"/>
      <c r="J209" s="302">
        <v>740</v>
      </c>
      <c r="K209" s="302"/>
      <c r="L209" s="291"/>
      <c r="M209" s="291"/>
      <c r="N209" s="291"/>
      <c r="O209" s="291"/>
      <c r="P209" s="291">
        <v>14060</v>
      </c>
      <c r="Q209" s="291"/>
      <c r="R209" s="291"/>
      <c r="S209" s="291">
        <v>0</v>
      </c>
      <c r="T209" s="291"/>
      <c r="U209" s="293">
        <v>190</v>
      </c>
      <c r="V209" s="291"/>
      <c r="W209" s="291"/>
      <c r="X209" s="293">
        <v>190</v>
      </c>
      <c r="Y209" s="9"/>
    </row>
    <row r="210" spans="1:25" s="285" customFormat="1" ht="38.25">
      <c r="A210" s="298" t="s">
        <v>924</v>
      </c>
      <c r="B210" s="288" t="s">
        <v>925</v>
      </c>
      <c r="C210" s="289"/>
      <c r="D210" s="284"/>
      <c r="E210" s="284"/>
      <c r="F210" s="306" t="s">
        <v>926</v>
      </c>
      <c r="G210" s="302">
        <v>29000</v>
      </c>
      <c r="H210" s="291"/>
      <c r="I210" s="291"/>
      <c r="J210" s="302">
        <v>1200</v>
      </c>
      <c r="K210" s="302"/>
      <c r="L210" s="291"/>
      <c r="M210" s="291"/>
      <c r="N210" s="291"/>
      <c r="O210" s="291"/>
      <c r="P210" s="291">
        <v>27800</v>
      </c>
      <c r="Q210" s="291"/>
      <c r="R210" s="291"/>
      <c r="S210" s="291">
        <v>0</v>
      </c>
      <c r="T210" s="291"/>
      <c r="U210" s="293">
        <v>500</v>
      </c>
      <c r="V210" s="291"/>
      <c r="W210" s="291"/>
      <c r="X210" s="293">
        <v>500</v>
      </c>
      <c r="Y210" s="9"/>
    </row>
    <row r="211" spans="1:25" s="285" customFormat="1" ht="51">
      <c r="A211" s="298">
        <v>57</v>
      </c>
      <c r="B211" s="288" t="s">
        <v>927</v>
      </c>
      <c r="C211" s="289"/>
      <c r="D211" s="284"/>
      <c r="E211" s="284"/>
      <c r="F211" s="308" t="s">
        <v>928</v>
      </c>
      <c r="G211" s="302">
        <v>600</v>
      </c>
      <c r="H211" s="291"/>
      <c r="I211" s="291"/>
      <c r="J211" s="302">
        <v>600</v>
      </c>
      <c r="K211" s="302"/>
      <c r="L211" s="291"/>
      <c r="M211" s="291"/>
      <c r="N211" s="291"/>
      <c r="O211" s="291"/>
      <c r="P211" s="291">
        <v>355</v>
      </c>
      <c r="Q211" s="291"/>
      <c r="R211" s="291"/>
      <c r="S211" s="291">
        <v>355</v>
      </c>
      <c r="T211" s="291"/>
      <c r="U211" s="293">
        <v>245</v>
      </c>
      <c r="V211" s="291"/>
      <c r="W211" s="291"/>
      <c r="X211" s="293">
        <v>245</v>
      </c>
      <c r="Y211" s="9"/>
    </row>
    <row r="212" spans="1:25" s="285" customFormat="1" ht="38.25">
      <c r="A212" s="298" t="s">
        <v>929</v>
      </c>
      <c r="B212" s="305" t="s">
        <v>930</v>
      </c>
      <c r="C212" s="289"/>
      <c r="D212" s="284"/>
      <c r="E212" s="284"/>
      <c r="F212" s="306" t="s">
        <v>931</v>
      </c>
      <c r="G212" s="302">
        <v>15000</v>
      </c>
      <c r="H212" s="291"/>
      <c r="I212" s="291"/>
      <c r="J212" s="302">
        <v>15000</v>
      </c>
      <c r="K212" s="302"/>
      <c r="L212" s="291"/>
      <c r="M212" s="291"/>
      <c r="N212" s="291"/>
      <c r="O212" s="291"/>
      <c r="P212" s="291">
        <v>10350</v>
      </c>
      <c r="Q212" s="291"/>
      <c r="R212" s="291"/>
      <c r="S212" s="291">
        <v>10350</v>
      </c>
      <c r="T212" s="291"/>
      <c r="U212" s="293">
        <v>4000</v>
      </c>
      <c r="V212" s="291"/>
      <c r="W212" s="291"/>
      <c r="X212" s="293">
        <v>4000</v>
      </c>
      <c r="Y212" s="9"/>
    </row>
    <row r="213" spans="1:25" s="285" customFormat="1" ht="38.25">
      <c r="A213" s="298">
        <v>58</v>
      </c>
      <c r="B213" s="305" t="s">
        <v>932</v>
      </c>
      <c r="C213" s="289"/>
      <c r="D213" s="284"/>
      <c r="E213" s="284"/>
      <c r="F213" s="306" t="s">
        <v>933</v>
      </c>
      <c r="G213" s="302">
        <v>8000</v>
      </c>
      <c r="H213" s="291"/>
      <c r="I213" s="291"/>
      <c r="J213" s="302">
        <v>8000</v>
      </c>
      <c r="K213" s="302"/>
      <c r="L213" s="291"/>
      <c r="M213" s="291"/>
      <c r="N213" s="291"/>
      <c r="O213" s="291"/>
      <c r="P213" s="291">
        <v>3919.9999999999995</v>
      </c>
      <c r="Q213" s="291"/>
      <c r="R213" s="291"/>
      <c r="S213" s="291">
        <v>3919.9999999999995</v>
      </c>
      <c r="T213" s="291"/>
      <c r="U213" s="293">
        <v>2500</v>
      </c>
      <c r="V213" s="291"/>
      <c r="W213" s="291"/>
      <c r="X213" s="293">
        <v>2500</v>
      </c>
      <c r="Y213" s="9"/>
    </row>
    <row r="214" spans="1:25" s="285" customFormat="1" ht="51">
      <c r="A214" s="298" t="s">
        <v>934</v>
      </c>
      <c r="B214" s="305" t="s">
        <v>935</v>
      </c>
      <c r="C214" s="289"/>
      <c r="D214" s="284"/>
      <c r="E214" s="284"/>
      <c r="F214" s="306" t="s">
        <v>936</v>
      </c>
      <c r="G214" s="302">
        <v>15000</v>
      </c>
      <c r="H214" s="291"/>
      <c r="I214" s="291"/>
      <c r="J214" s="302">
        <v>15000</v>
      </c>
      <c r="K214" s="302"/>
      <c r="L214" s="291"/>
      <c r="M214" s="291"/>
      <c r="N214" s="291"/>
      <c r="O214" s="291"/>
      <c r="P214" s="291">
        <v>7349.9999999999991</v>
      </c>
      <c r="Q214" s="291"/>
      <c r="R214" s="291"/>
      <c r="S214" s="291">
        <v>7349.9999999999991</v>
      </c>
      <c r="T214" s="291"/>
      <c r="U214" s="293">
        <v>4700</v>
      </c>
      <c r="V214" s="291"/>
      <c r="W214" s="291"/>
      <c r="X214" s="293">
        <v>4700</v>
      </c>
      <c r="Y214" s="9"/>
    </row>
    <row r="215" spans="1:25" s="285" customFormat="1" ht="51">
      <c r="A215" s="298">
        <v>59</v>
      </c>
      <c r="B215" s="305" t="s">
        <v>937</v>
      </c>
      <c r="C215" s="289"/>
      <c r="D215" s="284"/>
      <c r="E215" s="284"/>
      <c r="F215" s="306" t="s">
        <v>938</v>
      </c>
      <c r="G215" s="302">
        <v>10000</v>
      </c>
      <c r="H215" s="291"/>
      <c r="I215" s="291"/>
      <c r="J215" s="302">
        <v>10000</v>
      </c>
      <c r="K215" s="302"/>
      <c r="L215" s="291"/>
      <c r="M215" s="291"/>
      <c r="N215" s="291"/>
      <c r="O215" s="291"/>
      <c r="P215" s="291">
        <v>4900</v>
      </c>
      <c r="Q215" s="291"/>
      <c r="R215" s="291"/>
      <c r="S215" s="291">
        <v>4900</v>
      </c>
      <c r="T215" s="291"/>
      <c r="U215" s="293">
        <v>3100</v>
      </c>
      <c r="V215" s="291"/>
      <c r="W215" s="291"/>
      <c r="X215" s="293">
        <v>3100</v>
      </c>
      <c r="Y215" s="9"/>
    </row>
    <row r="216" spans="1:25" s="285" customFormat="1" ht="38.25">
      <c r="A216" s="298" t="s">
        <v>939</v>
      </c>
      <c r="B216" s="305" t="s">
        <v>940</v>
      </c>
      <c r="C216" s="289"/>
      <c r="D216" s="284"/>
      <c r="E216" s="284"/>
      <c r="F216" s="306" t="s">
        <v>941</v>
      </c>
      <c r="G216" s="302">
        <v>3000</v>
      </c>
      <c r="H216" s="291"/>
      <c r="I216" s="291"/>
      <c r="J216" s="302">
        <v>3000</v>
      </c>
      <c r="K216" s="302"/>
      <c r="L216" s="291"/>
      <c r="M216" s="291"/>
      <c r="N216" s="291"/>
      <c r="O216" s="291"/>
      <c r="P216" s="291">
        <v>2950</v>
      </c>
      <c r="Q216" s="291"/>
      <c r="R216" s="291"/>
      <c r="S216" s="291">
        <v>2950</v>
      </c>
      <c r="T216" s="291"/>
      <c r="U216" s="293"/>
      <c r="V216" s="291"/>
      <c r="W216" s="291"/>
      <c r="X216" s="293"/>
      <c r="Y216" s="9"/>
    </row>
    <row r="217" spans="1:25" s="285" customFormat="1" ht="38.25">
      <c r="A217" s="298">
        <v>60</v>
      </c>
      <c r="B217" s="305" t="s">
        <v>942</v>
      </c>
      <c r="C217" s="289"/>
      <c r="D217" s="284"/>
      <c r="E217" s="284"/>
      <c r="F217" s="306" t="s">
        <v>943</v>
      </c>
      <c r="G217" s="302">
        <v>7000</v>
      </c>
      <c r="H217" s="291"/>
      <c r="I217" s="291"/>
      <c r="J217" s="302">
        <v>7000</v>
      </c>
      <c r="K217" s="302"/>
      <c r="L217" s="291"/>
      <c r="M217" s="291"/>
      <c r="N217" s="291"/>
      <c r="O217" s="291"/>
      <c r="P217" s="291">
        <v>3430</v>
      </c>
      <c r="Q217" s="291"/>
      <c r="R217" s="291"/>
      <c r="S217" s="291">
        <v>3430</v>
      </c>
      <c r="T217" s="291"/>
      <c r="U217" s="293">
        <v>2200</v>
      </c>
      <c r="V217" s="291"/>
      <c r="W217" s="291"/>
      <c r="X217" s="293">
        <v>2200</v>
      </c>
      <c r="Y217" s="9"/>
    </row>
    <row r="218" spans="1:25" s="285" customFormat="1" ht="38.25">
      <c r="A218" s="298" t="s">
        <v>944</v>
      </c>
      <c r="B218" s="305" t="s">
        <v>945</v>
      </c>
      <c r="C218" s="289"/>
      <c r="D218" s="284"/>
      <c r="E218" s="284"/>
      <c r="F218" s="306" t="s">
        <v>946</v>
      </c>
      <c r="G218" s="302">
        <v>3000</v>
      </c>
      <c r="H218" s="291"/>
      <c r="I218" s="291"/>
      <c r="J218" s="302">
        <v>3000</v>
      </c>
      <c r="K218" s="302"/>
      <c r="L218" s="291"/>
      <c r="M218" s="291"/>
      <c r="N218" s="291"/>
      <c r="O218" s="291"/>
      <c r="P218" s="291">
        <v>1470</v>
      </c>
      <c r="Q218" s="291"/>
      <c r="R218" s="291"/>
      <c r="S218" s="291">
        <v>1470</v>
      </c>
      <c r="T218" s="291"/>
      <c r="U218" s="293">
        <v>900</v>
      </c>
      <c r="V218" s="291"/>
      <c r="W218" s="291"/>
      <c r="X218" s="293">
        <v>900</v>
      </c>
      <c r="Y218" s="9"/>
    </row>
    <row r="219" spans="1:25" s="285" customFormat="1" ht="51">
      <c r="A219" s="298">
        <v>61</v>
      </c>
      <c r="B219" s="305" t="s">
        <v>947</v>
      </c>
      <c r="C219" s="289"/>
      <c r="D219" s="284"/>
      <c r="E219" s="284"/>
      <c r="F219" s="306" t="s">
        <v>948</v>
      </c>
      <c r="G219" s="302">
        <v>8000</v>
      </c>
      <c r="H219" s="291"/>
      <c r="I219" s="291"/>
      <c r="J219" s="302">
        <v>8000</v>
      </c>
      <c r="K219" s="302"/>
      <c r="L219" s="291"/>
      <c r="M219" s="291"/>
      <c r="N219" s="291"/>
      <c r="O219" s="291"/>
      <c r="P219" s="291">
        <v>3919.9999999999995</v>
      </c>
      <c r="Q219" s="291"/>
      <c r="R219" s="291"/>
      <c r="S219" s="291">
        <v>3919.9999999999995</v>
      </c>
      <c r="T219" s="291"/>
      <c r="U219" s="293">
        <v>2500</v>
      </c>
      <c r="V219" s="291"/>
      <c r="W219" s="291"/>
      <c r="X219" s="293">
        <v>2500</v>
      </c>
      <c r="Y219" s="9"/>
    </row>
    <row r="220" spans="1:25" s="285" customFormat="1" ht="38.25">
      <c r="A220" s="298" t="s">
        <v>949</v>
      </c>
      <c r="B220" s="305" t="s">
        <v>950</v>
      </c>
      <c r="C220" s="289"/>
      <c r="D220" s="284"/>
      <c r="E220" s="284"/>
      <c r="F220" s="306" t="s">
        <v>951</v>
      </c>
      <c r="G220" s="302">
        <v>5000</v>
      </c>
      <c r="H220" s="291"/>
      <c r="I220" s="291"/>
      <c r="J220" s="302">
        <v>5000</v>
      </c>
      <c r="K220" s="302"/>
      <c r="L220" s="291"/>
      <c r="M220" s="291"/>
      <c r="N220" s="291"/>
      <c r="O220" s="291"/>
      <c r="P220" s="291">
        <v>4750</v>
      </c>
      <c r="Q220" s="291"/>
      <c r="R220" s="291"/>
      <c r="S220" s="291">
        <v>4750</v>
      </c>
      <c r="T220" s="291"/>
      <c r="U220" s="293">
        <v>0</v>
      </c>
      <c r="V220" s="291"/>
      <c r="W220" s="291"/>
      <c r="X220" s="293">
        <v>0</v>
      </c>
      <c r="Y220" s="9"/>
    </row>
    <row r="221" spans="1:25" s="285" customFormat="1" ht="51">
      <c r="A221" s="298">
        <v>62</v>
      </c>
      <c r="B221" s="305" t="s">
        <v>952</v>
      </c>
      <c r="C221" s="289"/>
      <c r="D221" s="284"/>
      <c r="E221" s="284"/>
      <c r="F221" s="306" t="s">
        <v>953</v>
      </c>
      <c r="G221" s="302">
        <v>2500</v>
      </c>
      <c r="H221" s="291"/>
      <c r="I221" s="291"/>
      <c r="J221" s="302">
        <v>2500</v>
      </c>
      <c r="K221" s="302"/>
      <c r="L221" s="291"/>
      <c r="M221" s="291"/>
      <c r="N221" s="291"/>
      <c r="O221" s="291"/>
      <c r="P221" s="291">
        <v>1235</v>
      </c>
      <c r="Q221" s="291"/>
      <c r="R221" s="291"/>
      <c r="S221" s="291">
        <v>1235</v>
      </c>
      <c r="T221" s="291"/>
      <c r="U221" s="293">
        <v>800</v>
      </c>
      <c r="V221" s="291"/>
      <c r="W221" s="291"/>
      <c r="X221" s="293">
        <v>800</v>
      </c>
      <c r="Y221" s="9"/>
    </row>
    <row r="222" spans="1:25" s="285" customFormat="1" ht="51">
      <c r="A222" s="298" t="s">
        <v>954</v>
      </c>
      <c r="B222" s="305" t="s">
        <v>955</v>
      </c>
      <c r="C222" s="289"/>
      <c r="D222" s="284"/>
      <c r="E222" s="284"/>
      <c r="F222" s="306" t="s">
        <v>956</v>
      </c>
      <c r="G222" s="302">
        <v>5000</v>
      </c>
      <c r="H222" s="291"/>
      <c r="I222" s="291"/>
      <c r="J222" s="302">
        <v>5000</v>
      </c>
      <c r="K222" s="302"/>
      <c r="L222" s="291"/>
      <c r="M222" s="291"/>
      <c r="N222" s="291"/>
      <c r="O222" s="291"/>
      <c r="P222" s="291">
        <v>2360</v>
      </c>
      <c r="Q222" s="291"/>
      <c r="R222" s="291"/>
      <c r="S222" s="291">
        <v>2360</v>
      </c>
      <c r="T222" s="291"/>
      <c r="U222" s="293">
        <v>1600</v>
      </c>
      <c r="V222" s="291"/>
      <c r="W222" s="291"/>
      <c r="X222" s="293">
        <v>1600</v>
      </c>
      <c r="Y222" s="9"/>
    </row>
    <row r="223" spans="1:25" s="285" customFormat="1" ht="51">
      <c r="A223" s="298">
        <v>63</v>
      </c>
      <c r="B223" s="305" t="s">
        <v>957</v>
      </c>
      <c r="C223" s="289"/>
      <c r="D223" s="284"/>
      <c r="E223" s="284"/>
      <c r="F223" s="306" t="s">
        <v>958</v>
      </c>
      <c r="G223" s="302">
        <v>8000</v>
      </c>
      <c r="H223" s="291"/>
      <c r="I223" s="291"/>
      <c r="J223" s="302">
        <v>8000</v>
      </c>
      <c r="K223" s="302"/>
      <c r="L223" s="291"/>
      <c r="M223" s="291"/>
      <c r="N223" s="291"/>
      <c r="O223" s="291"/>
      <c r="P223" s="291">
        <v>4095</v>
      </c>
      <c r="Q223" s="291"/>
      <c r="R223" s="291"/>
      <c r="S223" s="291">
        <v>4095</v>
      </c>
      <c r="T223" s="291"/>
      <c r="U223" s="293">
        <v>2300</v>
      </c>
      <c r="V223" s="291"/>
      <c r="W223" s="291"/>
      <c r="X223" s="293">
        <v>2300</v>
      </c>
      <c r="Y223" s="9"/>
    </row>
    <row r="224" spans="1:25" s="285" customFormat="1" ht="51">
      <c r="A224" s="298" t="s">
        <v>959</v>
      </c>
      <c r="B224" s="305" t="s">
        <v>960</v>
      </c>
      <c r="C224" s="289"/>
      <c r="D224" s="284"/>
      <c r="E224" s="284"/>
      <c r="F224" s="306" t="s">
        <v>961</v>
      </c>
      <c r="G224" s="302">
        <v>20000</v>
      </c>
      <c r="H224" s="291"/>
      <c r="I224" s="291"/>
      <c r="J224" s="302">
        <v>20000</v>
      </c>
      <c r="K224" s="302"/>
      <c r="L224" s="291"/>
      <c r="M224" s="291"/>
      <c r="N224" s="291"/>
      <c r="O224" s="291"/>
      <c r="P224" s="291">
        <v>10650</v>
      </c>
      <c r="Q224" s="291"/>
      <c r="R224" s="291"/>
      <c r="S224" s="291">
        <v>10650</v>
      </c>
      <c r="T224" s="291"/>
      <c r="U224" s="293">
        <v>5400</v>
      </c>
      <c r="V224" s="291"/>
      <c r="W224" s="291"/>
      <c r="X224" s="293">
        <v>5400</v>
      </c>
      <c r="Y224" s="9"/>
    </row>
    <row r="225" spans="1:25" s="285" customFormat="1" ht="51">
      <c r="A225" s="298">
        <v>64</v>
      </c>
      <c r="B225" s="305" t="s">
        <v>962</v>
      </c>
      <c r="C225" s="289"/>
      <c r="D225" s="284"/>
      <c r="E225" s="284"/>
      <c r="F225" s="306" t="s">
        <v>963</v>
      </c>
      <c r="G225" s="302">
        <v>8000</v>
      </c>
      <c r="H225" s="291"/>
      <c r="I225" s="291"/>
      <c r="J225" s="302">
        <v>8000</v>
      </c>
      <c r="K225" s="302"/>
      <c r="L225" s="291"/>
      <c r="M225" s="291"/>
      <c r="N225" s="291"/>
      <c r="O225" s="291"/>
      <c r="P225" s="291">
        <v>4150</v>
      </c>
      <c r="Q225" s="291"/>
      <c r="R225" s="291"/>
      <c r="S225" s="291">
        <v>4150</v>
      </c>
      <c r="T225" s="291"/>
      <c r="U225" s="293">
        <v>2300</v>
      </c>
      <c r="V225" s="291"/>
      <c r="W225" s="291"/>
      <c r="X225" s="293">
        <v>2300</v>
      </c>
      <c r="Y225" s="9"/>
    </row>
    <row r="226" spans="1:25" s="285" customFormat="1" ht="51">
      <c r="A226" s="298" t="s">
        <v>964</v>
      </c>
      <c r="B226" s="305" t="s">
        <v>965</v>
      </c>
      <c r="C226" s="289"/>
      <c r="D226" s="284"/>
      <c r="E226" s="284"/>
      <c r="F226" s="306" t="s">
        <v>966</v>
      </c>
      <c r="G226" s="302">
        <v>3600</v>
      </c>
      <c r="H226" s="291"/>
      <c r="I226" s="291"/>
      <c r="J226" s="302">
        <v>3600</v>
      </c>
      <c r="K226" s="302"/>
      <c r="L226" s="291"/>
      <c r="M226" s="291"/>
      <c r="N226" s="291"/>
      <c r="O226" s="291"/>
      <c r="P226" s="291">
        <v>1730</v>
      </c>
      <c r="Q226" s="291"/>
      <c r="R226" s="291"/>
      <c r="S226" s="291">
        <v>1730</v>
      </c>
      <c r="T226" s="291"/>
      <c r="U226" s="293">
        <v>1200</v>
      </c>
      <c r="V226" s="291"/>
      <c r="W226" s="291"/>
      <c r="X226" s="293">
        <v>1200</v>
      </c>
      <c r="Y226" s="9"/>
    </row>
    <row r="227" spans="1:25" s="285" customFormat="1" ht="38.25">
      <c r="A227" s="298">
        <v>65</v>
      </c>
      <c r="B227" s="305" t="s">
        <v>967</v>
      </c>
      <c r="C227" s="289"/>
      <c r="D227" s="284"/>
      <c r="E227" s="284"/>
      <c r="F227" s="306"/>
      <c r="G227" s="302">
        <v>10000</v>
      </c>
      <c r="H227" s="291"/>
      <c r="I227" s="291"/>
      <c r="J227" s="302">
        <v>10000</v>
      </c>
      <c r="K227" s="302"/>
      <c r="L227" s="291"/>
      <c r="M227" s="291"/>
      <c r="N227" s="291"/>
      <c r="O227" s="291"/>
      <c r="P227" s="291">
        <v>9500</v>
      </c>
      <c r="Q227" s="291"/>
      <c r="R227" s="291"/>
      <c r="S227" s="291">
        <v>9500</v>
      </c>
      <c r="T227" s="291"/>
      <c r="U227" s="293"/>
      <c r="V227" s="291"/>
      <c r="W227" s="291"/>
      <c r="X227" s="293"/>
      <c r="Y227" s="9"/>
    </row>
    <row r="228" spans="1:25" s="285" customFormat="1" ht="38.25">
      <c r="A228" s="298" t="s">
        <v>968</v>
      </c>
      <c r="B228" s="305" t="s">
        <v>969</v>
      </c>
      <c r="C228" s="289"/>
      <c r="D228" s="284"/>
      <c r="E228" s="284"/>
      <c r="F228" s="306"/>
      <c r="G228" s="302">
        <v>2000</v>
      </c>
      <c r="H228" s="291"/>
      <c r="I228" s="291"/>
      <c r="J228" s="302">
        <v>2000</v>
      </c>
      <c r="K228" s="302"/>
      <c r="L228" s="291"/>
      <c r="M228" s="291"/>
      <c r="N228" s="291"/>
      <c r="O228" s="291"/>
      <c r="P228" s="291">
        <v>1000</v>
      </c>
      <c r="Q228" s="291"/>
      <c r="R228" s="291"/>
      <c r="S228" s="291">
        <v>1000</v>
      </c>
      <c r="T228" s="291"/>
      <c r="U228" s="293">
        <v>600</v>
      </c>
      <c r="V228" s="291"/>
      <c r="W228" s="291"/>
      <c r="X228" s="293">
        <v>600</v>
      </c>
      <c r="Y228" s="9"/>
    </row>
    <row r="229" spans="1:25" s="285" customFormat="1" ht="38.25">
      <c r="A229" s="298">
        <v>66</v>
      </c>
      <c r="B229" s="305" t="s">
        <v>970</v>
      </c>
      <c r="C229" s="289"/>
      <c r="D229" s="284"/>
      <c r="E229" s="284"/>
      <c r="F229" s="306" t="s">
        <v>971</v>
      </c>
      <c r="G229" s="302">
        <v>6000</v>
      </c>
      <c r="H229" s="291"/>
      <c r="I229" s="291"/>
      <c r="J229" s="302">
        <v>6000</v>
      </c>
      <c r="K229" s="302"/>
      <c r="L229" s="291"/>
      <c r="M229" s="291"/>
      <c r="N229" s="291"/>
      <c r="O229" s="291"/>
      <c r="P229" s="291">
        <v>4940</v>
      </c>
      <c r="Q229" s="291"/>
      <c r="R229" s="291"/>
      <c r="S229" s="291">
        <v>4940</v>
      </c>
      <c r="T229" s="291"/>
      <c r="U229" s="293"/>
      <c r="V229" s="291"/>
      <c r="W229" s="291"/>
      <c r="X229" s="293"/>
      <c r="Y229" s="9"/>
    </row>
    <row r="230" spans="1:25" s="285" customFormat="1" ht="51">
      <c r="A230" s="298" t="s">
        <v>972</v>
      </c>
      <c r="B230" s="305" t="s">
        <v>973</v>
      </c>
      <c r="C230" s="289"/>
      <c r="D230" s="284"/>
      <c r="E230" s="284"/>
      <c r="F230" s="306" t="s">
        <v>974</v>
      </c>
      <c r="G230" s="302">
        <v>7000</v>
      </c>
      <c r="H230" s="291"/>
      <c r="I230" s="291"/>
      <c r="J230" s="302">
        <v>7000</v>
      </c>
      <c r="K230" s="302"/>
      <c r="L230" s="291"/>
      <c r="M230" s="291"/>
      <c r="N230" s="291"/>
      <c r="O230" s="291"/>
      <c r="P230" s="291">
        <v>3700</v>
      </c>
      <c r="Q230" s="291"/>
      <c r="R230" s="291"/>
      <c r="S230" s="291">
        <v>3700</v>
      </c>
      <c r="T230" s="291"/>
      <c r="U230" s="293">
        <v>1900</v>
      </c>
      <c r="V230" s="291"/>
      <c r="W230" s="291"/>
      <c r="X230" s="293">
        <v>1900</v>
      </c>
      <c r="Y230" s="9"/>
    </row>
    <row r="231" spans="1:25" s="285" customFormat="1" ht="51">
      <c r="A231" s="298">
        <v>67</v>
      </c>
      <c r="B231" s="305" t="s">
        <v>975</v>
      </c>
      <c r="C231" s="289"/>
      <c r="D231" s="284"/>
      <c r="E231" s="284"/>
      <c r="F231" s="306"/>
      <c r="G231" s="302">
        <v>5000</v>
      </c>
      <c r="H231" s="291"/>
      <c r="I231" s="291"/>
      <c r="J231" s="302">
        <v>5000</v>
      </c>
      <c r="K231" s="302"/>
      <c r="L231" s="291"/>
      <c r="M231" s="291"/>
      <c r="N231" s="291"/>
      <c r="O231" s="291"/>
      <c r="P231" s="291">
        <v>2250</v>
      </c>
      <c r="Q231" s="291"/>
      <c r="R231" s="291"/>
      <c r="S231" s="291">
        <v>2250</v>
      </c>
      <c r="T231" s="291"/>
      <c r="U231" s="293">
        <v>1800</v>
      </c>
      <c r="V231" s="291"/>
      <c r="W231" s="291"/>
      <c r="X231" s="293">
        <v>1800</v>
      </c>
      <c r="Y231" s="9"/>
    </row>
    <row r="232" spans="1:25" s="285" customFormat="1" ht="51">
      <c r="A232" s="298" t="s">
        <v>976</v>
      </c>
      <c r="B232" s="305" t="s">
        <v>977</v>
      </c>
      <c r="C232" s="289"/>
      <c r="D232" s="284"/>
      <c r="E232" s="284"/>
      <c r="F232" s="306" t="s">
        <v>978</v>
      </c>
      <c r="G232" s="302">
        <v>12000</v>
      </c>
      <c r="H232" s="291"/>
      <c r="I232" s="291"/>
      <c r="J232" s="302">
        <v>12000</v>
      </c>
      <c r="K232" s="302"/>
      <c r="L232" s="291"/>
      <c r="M232" s="291"/>
      <c r="N232" s="291"/>
      <c r="O232" s="291"/>
      <c r="P232" s="291">
        <v>6665</v>
      </c>
      <c r="Q232" s="291"/>
      <c r="R232" s="291"/>
      <c r="S232" s="291">
        <v>6665</v>
      </c>
      <c r="T232" s="291"/>
      <c r="U232" s="293">
        <v>2900</v>
      </c>
      <c r="V232" s="291"/>
      <c r="W232" s="291"/>
      <c r="X232" s="293">
        <v>2900</v>
      </c>
      <c r="Y232" s="9"/>
    </row>
    <row r="233" spans="1:25" s="285" customFormat="1" ht="51">
      <c r="A233" s="298">
        <v>68</v>
      </c>
      <c r="B233" s="305" t="s">
        <v>979</v>
      </c>
      <c r="C233" s="289"/>
      <c r="D233" s="284"/>
      <c r="E233" s="284"/>
      <c r="F233" s="306" t="s">
        <v>980</v>
      </c>
      <c r="G233" s="302">
        <v>4000</v>
      </c>
      <c r="H233" s="291"/>
      <c r="I233" s="291"/>
      <c r="J233" s="302">
        <v>1000</v>
      </c>
      <c r="K233" s="302"/>
      <c r="L233" s="291"/>
      <c r="M233" s="291"/>
      <c r="N233" s="291"/>
      <c r="O233" s="291"/>
      <c r="P233" s="291">
        <v>450</v>
      </c>
      <c r="Q233" s="291"/>
      <c r="R233" s="291"/>
      <c r="S233" s="291">
        <v>450</v>
      </c>
      <c r="T233" s="291"/>
      <c r="U233" s="293">
        <v>400</v>
      </c>
      <c r="V233" s="291"/>
      <c r="W233" s="291"/>
      <c r="X233" s="293">
        <v>400</v>
      </c>
      <c r="Y233" s="9"/>
    </row>
    <row r="234" spans="1:25" s="285" customFormat="1" ht="51">
      <c r="A234" s="298" t="s">
        <v>981</v>
      </c>
      <c r="B234" s="305" t="s">
        <v>982</v>
      </c>
      <c r="C234" s="289"/>
      <c r="D234" s="284"/>
      <c r="E234" s="284"/>
      <c r="F234" s="306" t="s">
        <v>983</v>
      </c>
      <c r="G234" s="302">
        <v>1100</v>
      </c>
      <c r="H234" s="291"/>
      <c r="I234" s="291"/>
      <c r="J234" s="302">
        <v>100</v>
      </c>
      <c r="K234" s="302"/>
      <c r="L234" s="291"/>
      <c r="M234" s="291"/>
      <c r="N234" s="291"/>
      <c r="O234" s="291"/>
      <c r="P234" s="291">
        <v>45</v>
      </c>
      <c r="Q234" s="291"/>
      <c r="R234" s="291"/>
      <c r="S234" s="291">
        <v>45</v>
      </c>
      <c r="T234" s="291"/>
      <c r="U234" s="293">
        <v>0</v>
      </c>
      <c r="V234" s="291"/>
      <c r="W234" s="291"/>
      <c r="X234" s="293">
        <v>0</v>
      </c>
      <c r="Y234" s="9"/>
    </row>
    <row r="235" spans="1:25" s="285" customFormat="1" ht="51">
      <c r="A235" s="298">
        <v>69</v>
      </c>
      <c r="B235" s="305" t="s">
        <v>984</v>
      </c>
      <c r="C235" s="289"/>
      <c r="D235" s="284"/>
      <c r="E235" s="284"/>
      <c r="F235" s="306" t="s">
        <v>985</v>
      </c>
      <c r="G235" s="302">
        <v>1500</v>
      </c>
      <c r="H235" s="291"/>
      <c r="I235" s="291"/>
      <c r="J235" s="302">
        <v>300</v>
      </c>
      <c r="K235" s="302"/>
      <c r="L235" s="291"/>
      <c r="M235" s="291"/>
      <c r="N235" s="291"/>
      <c r="O235" s="291"/>
      <c r="P235" s="291">
        <v>147</v>
      </c>
      <c r="Q235" s="291"/>
      <c r="R235" s="291"/>
      <c r="S235" s="291">
        <v>147</v>
      </c>
      <c r="T235" s="291"/>
      <c r="U235" s="293">
        <v>100</v>
      </c>
      <c r="V235" s="291"/>
      <c r="W235" s="291"/>
      <c r="X235" s="293">
        <v>100</v>
      </c>
      <c r="Y235" s="9"/>
    </row>
    <row r="236" spans="1:25" s="285" customFormat="1" ht="51">
      <c r="A236" s="298" t="s">
        <v>986</v>
      </c>
      <c r="B236" s="305" t="s">
        <v>987</v>
      </c>
      <c r="C236" s="289"/>
      <c r="D236" s="284"/>
      <c r="E236" s="284"/>
      <c r="F236" s="306" t="s">
        <v>988</v>
      </c>
      <c r="G236" s="302">
        <v>1900</v>
      </c>
      <c r="H236" s="291"/>
      <c r="I236" s="291"/>
      <c r="J236" s="302">
        <v>1900</v>
      </c>
      <c r="K236" s="302"/>
      <c r="L236" s="291"/>
      <c r="M236" s="291"/>
      <c r="N236" s="291"/>
      <c r="O236" s="291"/>
      <c r="P236" s="291">
        <v>855</v>
      </c>
      <c r="Q236" s="291"/>
      <c r="R236" s="291"/>
      <c r="S236" s="291">
        <v>855</v>
      </c>
      <c r="T236" s="291"/>
      <c r="U236" s="293">
        <v>700</v>
      </c>
      <c r="V236" s="291"/>
      <c r="W236" s="291"/>
      <c r="X236" s="293">
        <v>700</v>
      </c>
      <c r="Y236" s="9"/>
    </row>
    <row r="237" spans="1:25" s="285" customFormat="1" ht="25.5">
      <c r="A237" s="298">
        <v>70</v>
      </c>
      <c r="B237" s="305" t="s">
        <v>989</v>
      </c>
      <c r="C237" s="289"/>
      <c r="D237" s="284"/>
      <c r="E237" s="284"/>
      <c r="F237" s="306" t="s">
        <v>990</v>
      </c>
      <c r="G237" s="302">
        <v>3000</v>
      </c>
      <c r="H237" s="291"/>
      <c r="I237" s="291"/>
      <c r="J237" s="302">
        <v>3000</v>
      </c>
      <c r="K237" s="302"/>
      <c r="L237" s="291"/>
      <c r="M237" s="291"/>
      <c r="N237" s="291"/>
      <c r="O237" s="291"/>
      <c r="P237" s="291">
        <v>2588</v>
      </c>
      <c r="Q237" s="291"/>
      <c r="R237" s="291"/>
      <c r="S237" s="291">
        <v>2588</v>
      </c>
      <c r="T237" s="291"/>
      <c r="U237" s="293">
        <v>265</v>
      </c>
      <c r="V237" s="291"/>
      <c r="W237" s="291"/>
      <c r="X237" s="293">
        <v>265</v>
      </c>
      <c r="Y237" s="9"/>
    </row>
    <row r="238" spans="1:25" s="285" customFormat="1" ht="25.5">
      <c r="A238" s="298" t="s">
        <v>991</v>
      </c>
      <c r="B238" s="305" t="s">
        <v>992</v>
      </c>
      <c r="C238" s="289"/>
      <c r="D238" s="284"/>
      <c r="E238" s="284"/>
      <c r="F238" s="306" t="s">
        <v>993</v>
      </c>
      <c r="G238" s="302">
        <v>1240</v>
      </c>
      <c r="H238" s="291"/>
      <c r="I238" s="291"/>
      <c r="J238" s="302">
        <v>1240</v>
      </c>
      <c r="K238" s="302"/>
      <c r="L238" s="291"/>
      <c r="M238" s="291"/>
      <c r="N238" s="291"/>
      <c r="O238" s="291"/>
      <c r="P238" s="291">
        <v>1061</v>
      </c>
      <c r="Q238" s="291"/>
      <c r="R238" s="291"/>
      <c r="S238" s="291">
        <v>1061</v>
      </c>
      <c r="T238" s="291"/>
      <c r="U238" s="293">
        <v>57</v>
      </c>
      <c r="V238" s="291"/>
      <c r="W238" s="291"/>
      <c r="X238" s="293">
        <v>57</v>
      </c>
      <c r="Y238" s="9"/>
    </row>
    <row r="239" spans="1:25" s="285" customFormat="1" ht="38.25">
      <c r="A239" s="298">
        <v>71</v>
      </c>
      <c r="B239" s="305" t="s">
        <v>994</v>
      </c>
      <c r="C239" s="289"/>
      <c r="D239" s="284"/>
      <c r="E239" s="284"/>
      <c r="F239" s="306" t="s">
        <v>995</v>
      </c>
      <c r="G239" s="302">
        <v>8000</v>
      </c>
      <c r="H239" s="291"/>
      <c r="I239" s="291"/>
      <c r="J239" s="302">
        <v>1000</v>
      </c>
      <c r="K239" s="302"/>
      <c r="L239" s="291"/>
      <c r="M239" s="291"/>
      <c r="N239" s="291"/>
      <c r="O239" s="291"/>
      <c r="P239" s="291">
        <v>2894</v>
      </c>
      <c r="Q239" s="291"/>
      <c r="R239" s="291"/>
      <c r="S239" s="291">
        <v>0</v>
      </c>
      <c r="T239" s="291"/>
      <c r="U239" s="293">
        <v>1000</v>
      </c>
      <c r="V239" s="291"/>
      <c r="W239" s="291"/>
      <c r="X239" s="293">
        <v>1000</v>
      </c>
      <c r="Y239" s="9"/>
    </row>
    <row r="240" spans="1:25" s="285" customFormat="1" ht="25.5">
      <c r="A240" s="298" t="s">
        <v>996</v>
      </c>
      <c r="B240" s="305" t="s">
        <v>997</v>
      </c>
      <c r="C240" s="289"/>
      <c r="D240" s="284"/>
      <c r="E240" s="284"/>
      <c r="F240" s="306" t="s">
        <v>998</v>
      </c>
      <c r="G240" s="302">
        <v>11000</v>
      </c>
      <c r="H240" s="291"/>
      <c r="I240" s="291"/>
      <c r="J240" s="302">
        <v>1000</v>
      </c>
      <c r="K240" s="302"/>
      <c r="L240" s="291"/>
      <c r="M240" s="291"/>
      <c r="N240" s="291"/>
      <c r="O240" s="291"/>
      <c r="P240" s="291">
        <v>4000</v>
      </c>
      <c r="Q240" s="291"/>
      <c r="R240" s="291"/>
      <c r="S240" s="291">
        <v>0</v>
      </c>
      <c r="T240" s="291"/>
      <c r="U240" s="293">
        <v>1000</v>
      </c>
      <c r="V240" s="291"/>
      <c r="W240" s="291"/>
      <c r="X240" s="293">
        <v>1000</v>
      </c>
      <c r="Y240" s="9"/>
    </row>
    <row r="241" spans="1:25" s="285" customFormat="1" ht="25.5">
      <c r="A241" s="298">
        <v>72</v>
      </c>
      <c r="B241" s="305" t="s">
        <v>999</v>
      </c>
      <c r="C241" s="289"/>
      <c r="D241" s="284"/>
      <c r="E241" s="284"/>
      <c r="F241" s="306" t="s">
        <v>1000</v>
      </c>
      <c r="G241" s="302">
        <v>5000</v>
      </c>
      <c r="H241" s="291"/>
      <c r="I241" s="291"/>
      <c r="J241" s="302">
        <v>5000</v>
      </c>
      <c r="K241" s="302"/>
      <c r="L241" s="291"/>
      <c r="M241" s="291"/>
      <c r="N241" s="291"/>
      <c r="O241" s="291"/>
      <c r="P241" s="291">
        <v>4588</v>
      </c>
      <c r="Q241" s="291"/>
      <c r="R241" s="291"/>
      <c r="S241" s="291">
        <v>4588</v>
      </c>
      <c r="T241" s="291"/>
      <c r="U241" s="293">
        <v>200</v>
      </c>
      <c r="V241" s="291"/>
      <c r="W241" s="291"/>
      <c r="X241" s="293">
        <v>200</v>
      </c>
      <c r="Y241" s="9"/>
    </row>
    <row r="242" spans="1:25" s="285" customFormat="1" ht="25.5">
      <c r="A242" s="298" t="s">
        <v>1001</v>
      </c>
      <c r="B242" s="305" t="s">
        <v>1002</v>
      </c>
      <c r="C242" s="289"/>
      <c r="D242" s="284"/>
      <c r="E242" s="284"/>
      <c r="F242" s="306" t="s">
        <v>1003</v>
      </c>
      <c r="G242" s="302">
        <v>2200</v>
      </c>
      <c r="H242" s="291"/>
      <c r="I242" s="291"/>
      <c r="J242" s="302">
        <v>2200</v>
      </c>
      <c r="K242" s="302"/>
      <c r="L242" s="291"/>
      <c r="M242" s="291"/>
      <c r="N242" s="291"/>
      <c r="O242" s="291"/>
      <c r="P242" s="291">
        <v>1922</v>
      </c>
      <c r="Q242" s="291"/>
      <c r="R242" s="291"/>
      <c r="S242" s="291">
        <v>1922</v>
      </c>
      <c r="T242" s="291"/>
      <c r="U242" s="293">
        <v>200</v>
      </c>
      <c r="V242" s="291"/>
      <c r="W242" s="291"/>
      <c r="X242" s="293">
        <v>200</v>
      </c>
      <c r="Y242" s="9"/>
    </row>
    <row r="243" spans="1:25" s="285" customFormat="1" ht="25.5">
      <c r="A243" s="298">
        <v>73</v>
      </c>
      <c r="B243" s="305" t="s">
        <v>1004</v>
      </c>
      <c r="C243" s="289"/>
      <c r="D243" s="284"/>
      <c r="E243" s="284"/>
      <c r="F243" s="306" t="s">
        <v>1005</v>
      </c>
      <c r="G243" s="302">
        <v>2850</v>
      </c>
      <c r="H243" s="291"/>
      <c r="I243" s="291"/>
      <c r="J243" s="302">
        <v>2850</v>
      </c>
      <c r="K243" s="302"/>
      <c r="L243" s="291"/>
      <c r="M243" s="291"/>
      <c r="N243" s="291"/>
      <c r="O243" s="291"/>
      <c r="P243" s="291">
        <v>2490</v>
      </c>
      <c r="Q243" s="291"/>
      <c r="R243" s="291"/>
      <c r="S243" s="291">
        <v>2490</v>
      </c>
      <c r="T243" s="291"/>
      <c r="U243" s="293">
        <v>200</v>
      </c>
      <c r="V243" s="291"/>
      <c r="W243" s="291"/>
      <c r="X243" s="293">
        <v>200</v>
      </c>
      <c r="Y243" s="9"/>
    </row>
    <row r="244" spans="1:25" s="285" customFormat="1" ht="25.5">
      <c r="A244" s="298" t="s">
        <v>1006</v>
      </c>
      <c r="B244" s="305" t="s">
        <v>1007</v>
      </c>
      <c r="C244" s="289"/>
      <c r="D244" s="284"/>
      <c r="E244" s="284"/>
      <c r="F244" s="306" t="s">
        <v>1008</v>
      </c>
      <c r="G244" s="302">
        <v>1710</v>
      </c>
      <c r="H244" s="291"/>
      <c r="I244" s="291"/>
      <c r="J244" s="302">
        <v>1710</v>
      </c>
      <c r="K244" s="302"/>
      <c r="L244" s="291"/>
      <c r="M244" s="291"/>
      <c r="N244" s="291"/>
      <c r="O244" s="291"/>
      <c r="P244" s="291">
        <v>1498</v>
      </c>
      <c r="Q244" s="291"/>
      <c r="R244" s="291"/>
      <c r="S244" s="291">
        <v>1498</v>
      </c>
      <c r="T244" s="291"/>
      <c r="U244" s="293">
        <v>100</v>
      </c>
      <c r="V244" s="291"/>
      <c r="W244" s="291"/>
      <c r="X244" s="293">
        <v>100</v>
      </c>
      <c r="Y244" s="9"/>
    </row>
    <row r="245" spans="1:25" s="285" customFormat="1" ht="25.5">
      <c r="A245" s="298">
        <v>74</v>
      </c>
      <c r="B245" s="305" t="s">
        <v>1009</v>
      </c>
      <c r="C245" s="289"/>
      <c r="D245" s="284"/>
      <c r="E245" s="284"/>
      <c r="F245" s="306" t="s">
        <v>1010</v>
      </c>
      <c r="G245" s="302">
        <v>6000</v>
      </c>
      <c r="H245" s="291"/>
      <c r="I245" s="291"/>
      <c r="J245" s="302">
        <v>6000</v>
      </c>
      <c r="K245" s="302"/>
      <c r="L245" s="291"/>
      <c r="M245" s="291"/>
      <c r="N245" s="291"/>
      <c r="O245" s="291"/>
      <c r="P245" s="291">
        <v>5207</v>
      </c>
      <c r="Q245" s="291"/>
      <c r="R245" s="291"/>
      <c r="S245" s="291">
        <v>5207</v>
      </c>
      <c r="T245" s="291"/>
      <c r="U245" s="293">
        <v>500</v>
      </c>
      <c r="V245" s="291"/>
      <c r="W245" s="291"/>
      <c r="X245" s="293">
        <v>500</v>
      </c>
      <c r="Y245" s="9"/>
    </row>
    <row r="246" spans="1:25" s="285" customFormat="1" ht="25.5">
      <c r="A246" s="298" t="s">
        <v>1011</v>
      </c>
      <c r="B246" s="305" t="s">
        <v>1012</v>
      </c>
      <c r="C246" s="289"/>
      <c r="D246" s="284"/>
      <c r="E246" s="284"/>
      <c r="F246" s="306" t="s">
        <v>1013</v>
      </c>
      <c r="G246" s="302">
        <v>3750</v>
      </c>
      <c r="H246" s="291"/>
      <c r="I246" s="291"/>
      <c r="J246" s="302">
        <v>3750</v>
      </c>
      <c r="K246" s="302"/>
      <c r="L246" s="291"/>
      <c r="M246" s="291"/>
      <c r="N246" s="291"/>
      <c r="O246" s="291"/>
      <c r="P246" s="291">
        <v>3220</v>
      </c>
      <c r="Q246" s="291"/>
      <c r="R246" s="291"/>
      <c r="S246" s="291">
        <v>3220</v>
      </c>
      <c r="T246" s="291"/>
      <c r="U246" s="293">
        <v>300</v>
      </c>
      <c r="V246" s="291"/>
      <c r="W246" s="291"/>
      <c r="X246" s="293">
        <v>300</v>
      </c>
      <c r="Y246" s="9"/>
    </row>
    <row r="247" spans="1:25" s="285" customFormat="1" ht="25.5">
      <c r="A247" s="298">
        <v>75</v>
      </c>
      <c r="B247" s="305" t="s">
        <v>1014</v>
      </c>
      <c r="C247" s="289"/>
      <c r="D247" s="284"/>
      <c r="E247" s="284"/>
      <c r="F247" s="306" t="s">
        <v>1015</v>
      </c>
      <c r="G247" s="302">
        <v>1900</v>
      </c>
      <c r="H247" s="291"/>
      <c r="I247" s="291"/>
      <c r="J247" s="302">
        <v>1900</v>
      </c>
      <c r="K247" s="302"/>
      <c r="L247" s="291"/>
      <c r="M247" s="291"/>
      <c r="N247" s="291"/>
      <c r="O247" s="291"/>
      <c r="P247" s="291">
        <v>1663</v>
      </c>
      <c r="Q247" s="291"/>
      <c r="R247" s="291"/>
      <c r="S247" s="291">
        <v>1663</v>
      </c>
      <c r="T247" s="291"/>
      <c r="U247" s="293">
        <v>100</v>
      </c>
      <c r="V247" s="291"/>
      <c r="W247" s="291"/>
      <c r="X247" s="293">
        <v>100</v>
      </c>
      <c r="Y247" s="9"/>
    </row>
    <row r="248" spans="1:25" s="285" customFormat="1" ht="25.5">
      <c r="A248" s="298" t="s">
        <v>1016</v>
      </c>
      <c r="B248" s="305" t="s">
        <v>1017</v>
      </c>
      <c r="C248" s="289"/>
      <c r="D248" s="284"/>
      <c r="E248" s="284"/>
      <c r="F248" s="306" t="s">
        <v>1018</v>
      </c>
      <c r="G248" s="302">
        <v>4500</v>
      </c>
      <c r="H248" s="291"/>
      <c r="I248" s="291"/>
      <c r="J248" s="302">
        <v>4500</v>
      </c>
      <c r="K248" s="302"/>
      <c r="L248" s="291"/>
      <c r="M248" s="291"/>
      <c r="N248" s="291"/>
      <c r="O248" s="291"/>
      <c r="P248" s="291">
        <v>3913</v>
      </c>
      <c r="Q248" s="291"/>
      <c r="R248" s="291"/>
      <c r="S248" s="291">
        <v>3913</v>
      </c>
      <c r="T248" s="291"/>
      <c r="U248" s="293">
        <v>400</v>
      </c>
      <c r="V248" s="291"/>
      <c r="W248" s="291"/>
      <c r="X248" s="293">
        <v>400</v>
      </c>
      <c r="Y248" s="9"/>
    </row>
    <row r="249" spans="1:25" s="285" customFormat="1" ht="38.25">
      <c r="A249" s="298">
        <v>76</v>
      </c>
      <c r="B249" s="305" t="s">
        <v>1019</v>
      </c>
      <c r="C249" s="289"/>
      <c r="D249" s="284"/>
      <c r="E249" s="284"/>
      <c r="F249" s="306" t="s">
        <v>1020</v>
      </c>
      <c r="G249" s="302">
        <v>5200</v>
      </c>
      <c r="H249" s="291"/>
      <c r="I249" s="291"/>
      <c r="J249" s="302">
        <v>5200</v>
      </c>
      <c r="K249" s="302"/>
      <c r="L249" s="291"/>
      <c r="M249" s="291"/>
      <c r="N249" s="291"/>
      <c r="O249" s="291"/>
      <c r="P249" s="291">
        <v>4520</v>
      </c>
      <c r="Q249" s="291"/>
      <c r="R249" s="291"/>
      <c r="S249" s="291">
        <v>4520</v>
      </c>
      <c r="T249" s="291"/>
      <c r="U249" s="293">
        <v>400</v>
      </c>
      <c r="V249" s="291"/>
      <c r="W249" s="291"/>
      <c r="X249" s="293">
        <v>400</v>
      </c>
      <c r="Y249" s="9"/>
    </row>
    <row r="250" spans="1:25" s="285" customFormat="1" ht="25.5">
      <c r="A250" s="298" t="s">
        <v>1021</v>
      </c>
      <c r="B250" s="305" t="s">
        <v>1022</v>
      </c>
      <c r="C250" s="289"/>
      <c r="D250" s="284"/>
      <c r="E250" s="284"/>
      <c r="F250" s="306" t="s">
        <v>1023</v>
      </c>
      <c r="G250" s="302">
        <v>2700</v>
      </c>
      <c r="H250" s="291"/>
      <c r="I250" s="291"/>
      <c r="J250" s="302">
        <v>2700</v>
      </c>
      <c r="K250" s="302"/>
      <c r="L250" s="291"/>
      <c r="M250" s="291"/>
      <c r="N250" s="291"/>
      <c r="O250" s="291"/>
      <c r="P250" s="291">
        <v>2360</v>
      </c>
      <c r="Q250" s="291"/>
      <c r="R250" s="291"/>
      <c r="S250" s="291">
        <v>2360</v>
      </c>
      <c r="T250" s="291"/>
      <c r="U250" s="293">
        <v>200</v>
      </c>
      <c r="V250" s="291"/>
      <c r="W250" s="291"/>
      <c r="X250" s="293">
        <v>200</v>
      </c>
      <c r="Y250" s="9"/>
    </row>
    <row r="251" spans="1:25" s="285" customFormat="1" ht="25.5">
      <c r="A251" s="298">
        <v>77</v>
      </c>
      <c r="B251" s="305" t="s">
        <v>1024</v>
      </c>
      <c r="C251" s="289"/>
      <c r="D251" s="284"/>
      <c r="E251" s="284"/>
      <c r="F251" s="306" t="s">
        <v>1025</v>
      </c>
      <c r="G251" s="302">
        <v>13500</v>
      </c>
      <c r="H251" s="291"/>
      <c r="I251" s="291"/>
      <c r="J251" s="302">
        <v>13500</v>
      </c>
      <c r="K251" s="302"/>
      <c r="L251" s="291"/>
      <c r="M251" s="291"/>
      <c r="N251" s="291"/>
      <c r="O251" s="291"/>
      <c r="P251" s="291">
        <v>9396</v>
      </c>
      <c r="Q251" s="291"/>
      <c r="R251" s="291"/>
      <c r="S251" s="291">
        <v>9396</v>
      </c>
      <c r="T251" s="291"/>
      <c r="U251" s="293">
        <v>3400</v>
      </c>
      <c r="V251" s="291"/>
      <c r="W251" s="291"/>
      <c r="X251" s="293">
        <v>3400</v>
      </c>
      <c r="Y251" s="9"/>
    </row>
    <row r="252" spans="1:25" s="285" customFormat="1" ht="25.5">
      <c r="A252" s="298" t="s">
        <v>1026</v>
      </c>
      <c r="B252" s="305" t="s">
        <v>1027</v>
      </c>
      <c r="C252" s="289"/>
      <c r="D252" s="284"/>
      <c r="E252" s="284"/>
      <c r="F252" s="306" t="s">
        <v>1028</v>
      </c>
      <c r="G252" s="302">
        <v>8400</v>
      </c>
      <c r="H252" s="291"/>
      <c r="I252" s="291"/>
      <c r="J252" s="302">
        <v>8400</v>
      </c>
      <c r="K252" s="302"/>
      <c r="L252" s="291"/>
      <c r="M252" s="291"/>
      <c r="N252" s="291"/>
      <c r="O252" s="291"/>
      <c r="P252" s="291">
        <v>7061</v>
      </c>
      <c r="Q252" s="291"/>
      <c r="R252" s="291"/>
      <c r="S252" s="291">
        <v>7061</v>
      </c>
      <c r="T252" s="291"/>
      <c r="U252" s="293">
        <v>900</v>
      </c>
      <c r="V252" s="291"/>
      <c r="W252" s="291"/>
      <c r="X252" s="293">
        <v>900</v>
      </c>
      <c r="Y252" s="9"/>
    </row>
    <row r="253" spans="1:25" s="285" customFormat="1" ht="38.25">
      <c r="A253" s="298">
        <v>78</v>
      </c>
      <c r="B253" s="305" t="s">
        <v>1029</v>
      </c>
      <c r="C253" s="289"/>
      <c r="D253" s="284"/>
      <c r="E253" s="284"/>
      <c r="F253" s="306" t="s">
        <v>1030</v>
      </c>
      <c r="G253" s="302">
        <v>8600</v>
      </c>
      <c r="H253" s="291"/>
      <c r="I253" s="291"/>
      <c r="J253" s="302">
        <v>8600</v>
      </c>
      <c r="K253" s="302"/>
      <c r="L253" s="291"/>
      <c r="M253" s="291"/>
      <c r="N253" s="291"/>
      <c r="O253" s="291"/>
      <c r="P253" s="291">
        <v>7229</v>
      </c>
      <c r="Q253" s="291"/>
      <c r="R253" s="291"/>
      <c r="S253" s="291">
        <v>7229</v>
      </c>
      <c r="T253" s="291"/>
      <c r="U253" s="293">
        <v>900</v>
      </c>
      <c r="V253" s="291"/>
      <c r="W253" s="291"/>
      <c r="X253" s="293">
        <v>900</v>
      </c>
      <c r="Y253" s="9"/>
    </row>
    <row r="254" spans="1:25" s="285" customFormat="1" ht="25.5">
      <c r="A254" s="298" t="s">
        <v>1031</v>
      </c>
      <c r="B254" s="305" t="s">
        <v>1032</v>
      </c>
      <c r="C254" s="289"/>
      <c r="D254" s="284"/>
      <c r="E254" s="284"/>
      <c r="F254" s="306" t="s">
        <v>1033</v>
      </c>
      <c r="G254" s="302">
        <v>86895</v>
      </c>
      <c r="H254" s="291"/>
      <c r="I254" s="291"/>
      <c r="J254" s="302">
        <v>86895</v>
      </c>
      <c r="K254" s="302"/>
      <c r="L254" s="291"/>
      <c r="M254" s="291"/>
      <c r="N254" s="291"/>
      <c r="O254" s="291"/>
      <c r="P254" s="291">
        <v>10455</v>
      </c>
      <c r="Q254" s="291"/>
      <c r="R254" s="291"/>
      <c r="S254" s="291">
        <v>10455</v>
      </c>
      <c r="T254" s="291"/>
      <c r="U254" s="293">
        <v>59100</v>
      </c>
      <c r="V254" s="291"/>
      <c r="W254" s="291"/>
      <c r="X254" s="293">
        <v>59100</v>
      </c>
      <c r="Y254" s="9"/>
    </row>
    <row r="255" spans="1:25" s="285" customFormat="1" ht="25.5">
      <c r="A255" s="298">
        <v>79</v>
      </c>
      <c r="B255" s="288" t="s">
        <v>1034</v>
      </c>
      <c r="C255" s="289"/>
      <c r="D255" s="284"/>
      <c r="E255" s="284"/>
      <c r="F255" s="309" t="s">
        <v>1035</v>
      </c>
      <c r="G255" s="302">
        <v>4300</v>
      </c>
      <c r="H255" s="291"/>
      <c r="I255" s="291"/>
      <c r="J255" s="302">
        <v>430</v>
      </c>
      <c r="K255" s="302"/>
      <c r="L255" s="291"/>
      <c r="M255" s="291"/>
      <c r="N255" s="291"/>
      <c r="O255" s="291"/>
      <c r="P255" s="291">
        <v>4214</v>
      </c>
      <c r="Q255" s="291"/>
      <c r="R255" s="291"/>
      <c r="S255" s="291">
        <v>344</v>
      </c>
      <c r="T255" s="291"/>
      <c r="U255" s="293">
        <v>86</v>
      </c>
      <c r="V255" s="291"/>
      <c r="W255" s="291"/>
      <c r="X255" s="293">
        <v>86</v>
      </c>
      <c r="Y255" s="9"/>
    </row>
    <row r="256" spans="1:25" s="285" customFormat="1" ht="25.5">
      <c r="A256" s="298" t="s">
        <v>1036</v>
      </c>
      <c r="B256" s="288" t="s">
        <v>1037</v>
      </c>
      <c r="C256" s="289"/>
      <c r="D256" s="284"/>
      <c r="E256" s="284"/>
      <c r="F256" s="309" t="s">
        <v>1038</v>
      </c>
      <c r="G256" s="302">
        <v>7200</v>
      </c>
      <c r="H256" s="291"/>
      <c r="I256" s="291"/>
      <c r="J256" s="302">
        <v>1620</v>
      </c>
      <c r="K256" s="302"/>
      <c r="L256" s="291"/>
      <c r="M256" s="291"/>
      <c r="N256" s="291"/>
      <c r="O256" s="291"/>
      <c r="P256" s="291">
        <v>6480</v>
      </c>
      <c r="Q256" s="291"/>
      <c r="R256" s="291"/>
      <c r="S256" s="291">
        <v>900</v>
      </c>
      <c r="T256" s="291"/>
      <c r="U256" s="293">
        <v>720</v>
      </c>
      <c r="V256" s="291"/>
      <c r="W256" s="291"/>
      <c r="X256" s="293">
        <v>720</v>
      </c>
      <c r="Y256" s="9"/>
    </row>
    <row r="257" spans="1:25" s="285" customFormat="1" ht="25.5">
      <c r="A257" s="298">
        <v>80</v>
      </c>
      <c r="B257" s="288" t="s">
        <v>1039</v>
      </c>
      <c r="C257" s="289"/>
      <c r="D257" s="284"/>
      <c r="E257" s="284"/>
      <c r="F257" s="309" t="s">
        <v>1040</v>
      </c>
      <c r="G257" s="302">
        <v>2200</v>
      </c>
      <c r="H257" s="291"/>
      <c r="I257" s="291"/>
      <c r="J257" s="302">
        <v>550</v>
      </c>
      <c r="K257" s="302"/>
      <c r="L257" s="291"/>
      <c r="M257" s="291"/>
      <c r="N257" s="291"/>
      <c r="O257" s="291"/>
      <c r="P257" s="291">
        <v>1980</v>
      </c>
      <c r="Q257" s="291"/>
      <c r="R257" s="291"/>
      <c r="S257" s="291">
        <v>330</v>
      </c>
      <c r="T257" s="291"/>
      <c r="U257" s="293">
        <v>110</v>
      </c>
      <c r="V257" s="291"/>
      <c r="W257" s="291"/>
      <c r="X257" s="293">
        <v>110</v>
      </c>
      <c r="Y257" s="9"/>
    </row>
    <row r="258" spans="1:25" s="285" customFormat="1" ht="25.5">
      <c r="A258" s="298" t="s">
        <v>1041</v>
      </c>
      <c r="B258" s="288" t="s">
        <v>1042</v>
      </c>
      <c r="C258" s="289"/>
      <c r="D258" s="284"/>
      <c r="E258" s="284"/>
      <c r="F258" s="309" t="s">
        <v>1043</v>
      </c>
      <c r="G258" s="302">
        <v>4300</v>
      </c>
      <c r="H258" s="291"/>
      <c r="I258" s="291"/>
      <c r="J258" s="302">
        <v>430</v>
      </c>
      <c r="K258" s="302"/>
      <c r="L258" s="291"/>
      <c r="M258" s="291"/>
      <c r="N258" s="291"/>
      <c r="O258" s="291"/>
      <c r="P258" s="291">
        <v>4214</v>
      </c>
      <c r="Q258" s="291"/>
      <c r="R258" s="291"/>
      <c r="S258" s="291">
        <v>344</v>
      </c>
      <c r="T258" s="291"/>
      <c r="U258" s="293">
        <v>50</v>
      </c>
      <c r="V258" s="291"/>
      <c r="W258" s="291"/>
      <c r="X258" s="293">
        <v>50</v>
      </c>
      <c r="Y258" s="9"/>
    </row>
    <row r="259" spans="1:25" s="285" customFormat="1" ht="25.5">
      <c r="A259" s="298">
        <v>81</v>
      </c>
      <c r="B259" s="288" t="s">
        <v>1044</v>
      </c>
      <c r="C259" s="289"/>
      <c r="D259" s="284"/>
      <c r="E259" s="284"/>
      <c r="F259" s="309" t="s">
        <v>1045</v>
      </c>
      <c r="G259" s="302">
        <v>14000</v>
      </c>
      <c r="H259" s="291"/>
      <c r="I259" s="291"/>
      <c r="J259" s="302">
        <v>2000</v>
      </c>
      <c r="K259" s="302"/>
      <c r="L259" s="291"/>
      <c r="M259" s="291"/>
      <c r="N259" s="291"/>
      <c r="O259" s="291"/>
      <c r="P259" s="291">
        <v>6700</v>
      </c>
      <c r="Q259" s="291"/>
      <c r="R259" s="291"/>
      <c r="S259" s="291">
        <v>0</v>
      </c>
      <c r="T259" s="291"/>
      <c r="U259" s="293">
        <v>1500</v>
      </c>
      <c r="V259" s="291"/>
      <c r="W259" s="291"/>
      <c r="X259" s="293">
        <v>1500</v>
      </c>
      <c r="Y259" s="9"/>
    </row>
    <row r="260" spans="1:25" s="285" customFormat="1" ht="38.25">
      <c r="A260" s="298" t="s">
        <v>1046</v>
      </c>
      <c r="B260" s="288" t="s">
        <v>1047</v>
      </c>
      <c r="C260" s="289"/>
      <c r="D260" s="284"/>
      <c r="E260" s="284"/>
      <c r="F260" s="309" t="s">
        <v>1048</v>
      </c>
      <c r="G260" s="302">
        <v>14870</v>
      </c>
      <c r="H260" s="291"/>
      <c r="I260" s="291"/>
      <c r="J260" s="302">
        <v>2370</v>
      </c>
      <c r="K260" s="302"/>
      <c r="L260" s="291"/>
      <c r="M260" s="291"/>
      <c r="N260" s="291"/>
      <c r="O260" s="291"/>
      <c r="P260" s="291">
        <v>13796</v>
      </c>
      <c r="Q260" s="291"/>
      <c r="R260" s="291"/>
      <c r="S260" s="291">
        <v>1871</v>
      </c>
      <c r="T260" s="291"/>
      <c r="U260" s="293">
        <v>0</v>
      </c>
      <c r="V260" s="291"/>
      <c r="W260" s="291"/>
      <c r="X260" s="293">
        <v>0</v>
      </c>
      <c r="Y260" s="9"/>
    </row>
    <row r="261" spans="1:25" s="285" customFormat="1" ht="25.5">
      <c r="A261" s="298">
        <v>82</v>
      </c>
      <c r="B261" s="310" t="s">
        <v>1049</v>
      </c>
      <c r="C261" s="289"/>
      <c r="D261" s="284"/>
      <c r="E261" s="284"/>
      <c r="F261" s="306" t="s">
        <v>1050</v>
      </c>
      <c r="G261" s="302">
        <v>10500</v>
      </c>
      <c r="H261" s="291"/>
      <c r="I261" s="291"/>
      <c r="J261" s="302">
        <v>1000</v>
      </c>
      <c r="K261" s="302"/>
      <c r="L261" s="291"/>
      <c r="M261" s="291"/>
      <c r="N261" s="291"/>
      <c r="O261" s="291"/>
      <c r="P261" s="291">
        <v>5420</v>
      </c>
      <c r="Q261" s="291"/>
      <c r="R261" s="291"/>
      <c r="S261" s="291">
        <v>504</v>
      </c>
      <c r="T261" s="291"/>
      <c r="U261" s="293">
        <v>300</v>
      </c>
      <c r="V261" s="291"/>
      <c r="W261" s="291"/>
      <c r="X261" s="293">
        <v>300</v>
      </c>
      <c r="Y261" s="9"/>
    </row>
    <row r="262" spans="1:25" s="285" customFormat="1" ht="25.5">
      <c r="A262" s="298" t="s">
        <v>1051</v>
      </c>
      <c r="B262" s="310" t="s">
        <v>1052</v>
      </c>
      <c r="C262" s="289"/>
      <c r="D262" s="284"/>
      <c r="E262" s="284"/>
      <c r="F262" s="306" t="s">
        <v>1053</v>
      </c>
      <c r="G262" s="302">
        <v>11000</v>
      </c>
      <c r="H262" s="291"/>
      <c r="I262" s="291"/>
      <c r="J262" s="302">
        <v>1500</v>
      </c>
      <c r="K262" s="302"/>
      <c r="L262" s="291"/>
      <c r="M262" s="291"/>
      <c r="N262" s="291"/>
      <c r="O262" s="291"/>
      <c r="P262" s="291">
        <v>6339</v>
      </c>
      <c r="Q262" s="291"/>
      <c r="R262" s="291"/>
      <c r="S262" s="291">
        <v>1339</v>
      </c>
      <c r="T262" s="291"/>
      <c r="U262" s="293"/>
      <c r="V262" s="291"/>
      <c r="W262" s="291"/>
      <c r="X262" s="293"/>
      <c r="Y262" s="9"/>
    </row>
    <row r="263" spans="1:25" s="285" customFormat="1" ht="25.5">
      <c r="A263" s="298">
        <v>83</v>
      </c>
      <c r="B263" s="310" t="s">
        <v>1054</v>
      </c>
      <c r="C263" s="289"/>
      <c r="D263" s="284"/>
      <c r="E263" s="284"/>
      <c r="F263" s="306" t="s">
        <v>1055</v>
      </c>
      <c r="G263" s="302">
        <v>12650</v>
      </c>
      <c r="H263" s="291"/>
      <c r="I263" s="291"/>
      <c r="J263" s="302">
        <v>2000</v>
      </c>
      <c r="K263" s="302"/>
      <c r="L263" s="291"/>
      <c r="M263" s="291"/>
      <c r="N263" s="291"/>
      <c r="O263" s="291"/>
      <c r="P263" s="291">
        <v>7268</v>
      </c>
      <c r="Q263" s="291"/>
      <c r="R263" s="291"/>
      <c r="S263" s="291">
        <v>1368</v>
      </c>
      <c r="T263" s="291"/>
      <c r="U263" s="293">
        <v>200</v>
      </c>
      <c r="V263" s="291"/>
      <c r="W263" s="291"/>
      <c r="X263" s="293">
        <v>200</v>
      </c>
      <c r="Y263" s="9"/>
    </row>
    <row r="264" spans="1:25" s="285" customFormat="1" ht="25.5">
      <c r="A264" s="298" t="s">
        <v>1056</v>
      </c>
      <c r="B264" s="310" t="s">
        <v>1057</v>
      </c>
      <c r="C264" s="289"/>
      <c r="D264" s="284"/>
      <c r="E264" s="284"/>
      <c r="F264" s="306" t="s">
        <v>1058</v>
      </c>
      <c r="G264" s="302">
        <v>25000</v>
      </c>
      <c r="H264" s="291"/>
      <c r="I264" s="291"/>
      <c r="J264" s="302">
        <v>25000</v>
      </c>
      <c r="K264" s="302"/>
      <c r="L264" s="291"/>
      <c r="M264" s="291"/>
      <c r="N264" s="291"/>
      <c r="O264" s="291"/>
      <c r="P264" s="291">
        <v>16000</v>
      </c>
      <c r="Q264" s="291"/>
      <c r="R264" s="291"/>
      <c r="S264" s="291">
        <v>16000</v>
      </c>
      <c r="T264" s="291"/>
      <c r="U264" s="293">
        <v>4000</v>
      </c>
      <c r="V264" s="291"/>
      <c r="W264" s="291"/>
      <c r="X264" s="293">
        <v>4000</v>
      </c>
      <c r="Y264" s="9"/>
    </row>
    <row r="265" spans="1:25" s="285" customFormat="1" ht="18.75">
      <c r="A265" s="282" t="s">
        <v>103</v>
      </c>
      <c r="B265" s="286" t="s">
        <v>449</v>
      </c>
      <c r="C265" s="284"/>
      <c r="D265" s="284"/>
      <c r="E265" s="284"/>
      <c r="F265" s="284"/>
      <c r="G265" s="280">
        <f>G266</f>
        <v>5048256.9979999997</v>
      </c>
      <c r="H265" s="280">
        <f t="shared" ref="H265:X265" si="11">H266</f>
        <v>0</v>
      </c>
      <c r="I265" s="280">
        <f t="shared" si="11"/>
        <v>0</v>
      </c>
      <c r="J265" s="280">
        <f t="shared" si="11"/>
        <v>2614852.142</v>
      </c>
      <c r="K265" s="280">
        <f t="shared" si="11"/>
        <v>14750</v>
      </c>
      <c r="L265" s="280">
        <f t="shared" si="11"/>
        <v>0</v>
      </c>
      <c r="M265" s="280">
        <f t="shared" si="11"/>
        <v>0</v>
      </c>
      <c r="N265" s="280">
        <f t="shared" si="11"/>
        <v>0</v>
      </c>
      <c r="O265" s="280">
        <f t="shared" si="11"/>
        <v>0</v>
      </c>
      <c r="P265" s="280">
        <f t="shared" si="11"/>
        <v>1588181.4739999999</v>
      </c>
      <c r="Q265" s="280">
        <f t="shared" si="11"/>
        <v>0</v>
      </c>
      <c r="R265" s="280">
        <f t="shared" si="11"/>
        <v>0</v>
      </c>
      <c r="S265" s="280">
        <f t="shared" si="11"/>
        <v>1091294.618</v>
      </c>
      <c r="T265" s="280">
        <f t="shared" si="11"/>
        <v>300</v>
      </c>
      <c r="U265" s="280">
        <f t="shared" si="11"/>
        <v>656989.14399999997</v>
      </c>
      <c r="V265" s="280">
        <f t="shared" si="11"/>
        <v>0</v>
      </c>
      <c r="W265" s="280">
        <f t="shared" si="11"/>
        <v>0</v>
      </c>
      <c r="X265" s="280">
        <f t="shared" si="11"/>
        <v>656989.14399999997</v>
      </c>
      <c r="Y265" s="9"/>
    </row>
    <row r="266" spans="1:25" s="285" customFormat="1" ht="25.5">
      <c r="A266" s="282" t="s">
        <v>491</v>
      </c>
      <c r="B266" s="286" t="s">
        <v>544</v>
      </c>
      <c r="C266" s="284"/>
      <c r="D266" s="284"/>
      <c r="E266" s="284"/>
      <c r="F266" s="284"/>
      <c r="G266" s="280">
        <f t="shared" ref="G266:X266" si="12">SUM(G267:G341)</f>
        <v>5048256.9979999997</v>
      </c>
      <c r="H266" s="280">
        <f t="shared" si="12"/>
        <v>0</v>
      </c>
      <c r="I266" s="280">
        <f t="shared" si="12"/>
        <v>0</v>
      </c>
      <c r="J266" s="280">
        <f t="shared" si="12"/>
        <v>2614852.142</v>
      </c>
      <c r="K266" s="280">
        <f t="shared" si="12"/>
        <v>14750</v>
      </c>
      <c r="L266" s="280">
        <f t="shared" si="12"/>
        <v>0</v>
      </c>
      <c r="M266" s="280">
        <f t="shared" si="12"/>
        <v>0</v>
      </c>
      <c r="N266" s="280">
        <f t="shared" si="12"/>
        <v>0</v>
      </c>
      <c r="O266" s="280">
        <f t="shared" si="12"/>
        <v>0</v>
      </c>
      <c r="P266" s="280">
        <f t="shared" si="12"/>
        <v>1588181.4739999999</v>
      </c>
      <c r="Q266" s="280">
        <f t="shared" si="12"/>
        <v>0</v>
      </c>
      <c r="R266" s="280">
        <f t="shared" si="12"/>
        <v>0</v>
      </c>
      <c r="S266" s="280">
        <f t="shared" si="12"/>
        <v>1091294.618</v>
      </c>
      <c r="T266" s="280">
        <f t="shared" si="12"/>
        <v>300</v>
      </c>
      <c r="U266" s="280">
        <f t="shared" si="12"/>
        <v>656989.14399999997</v>
      </c>
      <c r="V266" s="280">
        <f t="shared" si="12"/>
        <v>0</v>
      </c>
      <c r="W266" s="280">
        <f t="shared" si="12"/>
        <v>0</v>
      </c>
      <c r="X266" s="280">
        <f t="shared" si="12"/>
        <v>656989.14399999997</v>
      </c>
      <c r="Y266" s="9"/>
    </row>
    <row r="267" spans="1:25" s="285" customFormat="1" ht="25.5">
      <c r="A267" s="298" t="s">
        <v>571</v>
      </c>
      <c r="B267" s="301" t="s">
        <v>1059</v>
      </c>
      <c r="C267" s="284"/>
      <c r="D267" s="284"/>
      <c r="E267" s="284"/>
      <c r="F267" s="290" t="s">
        <v>1060</v>
      </c>
      <c r="G267" s="299">
        <v>8998</v>
      </c>
      <c r="H267" s="299"/>
      <c r="I267" s="299"/>
      <c r="J267" s="299">
        <v>8998</v>
      </c>
      <c r="K267" s="299"/>
      <c r="L267" s="299"/>
      <c r="M267" s="299"/>
      <c r="N267" s="299"/>
      <c r="O267" s="299"/>
      <c r="P267" s="299">
        <v>6380</v>
      </c>
      <c r="Q267" s="299"/>
      <c r="R267" s="299"/>
      <c r="S267" s="299">
        <v>6380</v>
      </c>
      <c r="T267" s="299"/>
      <c r="U267" s="299">
        <v>2618</v>
      </c>
      <c r="V267" s="299"/>
      <c r="W267" s="299"/>
      <c r="X267" s="299">
        <v>2618</v>
      </c>
      <c r="Y267" s="9"/>
    </row>
    <row r="268" spans="1:25" s="285" customFormat="1" ht="38.25">
      <c r="A268" s="298" t="s">
        <v>574</v>
      </c>
      <c r="B268" s="311" t="s">
        <v>1061</v>
      </c>
      <c r="C268" s="284"/>
      <c r="D268" s="284"/>
      <c r="E268" s="284"/>
      <c r="F268" s="290" t="s">
        <v>1062</v>
      </c>
      <c r="G268" s="299">
        <v>8000</v>
      </c>
      <c r="H268" s="299"/>
      <c r="I268" s="299"/>
      <c r="J268" s="299">
        <v>8000</v>
      </c>
      <c r="K268" s="299">
        <v>0</v>
      </c>
      <c r="L268" s="299"/>
      <c r="M268" s="299"/>
      <c r="N268" s="299"/>
      <c r="O268" s="299"/>
      <c r="P268" s="299">
        <v>7790</v>
      </c>
      <c r="Q268" s="299"/>
      <c r="R268" s="299"/>
      <c r="S268" s="299">
        <v>7790</v>
      </c>
      <c r="T268" s="299"/>
      <c r="U268" s="299">
        <v>0</v>
      </c>
      <c r="V268" s="299"/>
      <c r="W268" s="299"/>
      <c r="X268" s="299">
        <v>0</v>
      </c>
      <c r="Y268" s="9"/>
    </row>
    <row r="269" spans="1:25" s="285" customFormat="1" ht="25.5">
      <c r="A269" s="298" t="s">
        <v>577</v>
      </c>
      <c r="B269" s="311" t="s">
        <v>1063</v>
      </c>
      <c r="C269" s="284"/>
      <c r="D269" s="284"/>
      <c r="E269" s="284"/>
      <c r="F269" s="290" t="s">
        <v>1064</v>
      </c>
      <c r="G269" s="299">
        <v>6000</v>
      </c>
      <c r="H269" s="299"/>
      <c r="I269" s="299"/>
      <c r="J269" s="299">
        <v>6000</v>
      </c>
      <c r="K269" s="299">
        <v>0</v>
      </c>
      <c r="L269" s="299"/>
      <c r="M269" s="299"/>
      <c r="N269" s="299"/>
      <c r="O269" s="299"/>
      <c r="P269" s="299">
        <v>5394</v>
      </c>
      <c r="Q269" s="299"/>
      <c r="R269" s="299"/>
      <c r="S269" s="299">
        <v>5394</v>
      </c>
      <c r="T269" s="299"/>
      <c r="U269" s="299">
        <v>300</v>
      </c>
      <c r="V269" s="299"/>
      <c r="W269" s="299"/>
      <c r="X269" s="299">
        <v>300</v>
      </c>
      <c r="Y269" s="9"/>
    </row>
    <row r="270" spans="1:25" s="285" customFormat="1" ht="25.5">
      <c r="A270" s="298" t="s">
        <v>580</v>
      </c>
      <c r="B270" s="311" t="s">
        <v>1065</v>
      </c>
      <c r="C270" s="284"/>
      <c r="D270" s="284"/>
      <c r="E270" s="284"/>
      <c r="F270" s="290" t="s">
        <v>1066</v>
      </c>
      <c r="G270" s="299">
        <v>8000</v>
      </c>
      <c r="H270" s="299"/>
      <c r="I270" s="299"/>
      <c r="J270" s="299">
        <v>8000</v>
      </c>
      <c r="K270" s="299">
        <v>0</v>
      </c>
      <c r="L270" s="299"/>
      <c r="M270" s="299"/>
      <c r="N270" s="299"/>
      <c r="O270" s="299"/>
      <c r="P270" s="299">
        <v>7700</v>
      </c>
      <c r="Q270" s="299"/>
      <c r="R270" s="299"/>
      <c r="S270" s="299">
        <v>7700</v>
      </c>
      <c r="T270" s="299"/>
      <c r="U270" s="299">
        <v>0</v>
      </c>
      <c r="V270" s="299"/>
      <c r="W270" s="299"/>
      <c r="X270" s="299">
        <v>0</v>
      </c>
      <c r="Y270" s="9"/>
    </row>
    <row r="271" spans="1:25" s="285" customFormat="1" ht="25.5">
      <c r="A271" s="298" t="s">
        <v>583</v>
      </c>
      <c r="B271" s="301" t="s">
        <v>1067</v>
      </c>
      <c r="C271" s="284"/>
      <c r="D271" s="284"/>
      <c r="E271" s="284"/>
      <c r="F271" s="290" t="s">
        <v>1068</v>
      </c>
      <c r="G271" s="299">
        <v>5450</v>
      </c>
      <c r="H271" s="299"/>
      <c r="I271" s="299"/>
      <c r="J271" s="299">
        <v>5000</v>
      </c>
      <c r="K271" s="299">
        <v>450</v>
      </c>
      <c r="L271" s="299"/>
      <c r="M271" s="299"/>
      <c r="N271" s="299"/>
      <c r="O271" s="299"/>
      <c r="P271" s="299">
        <v>3985</v>
      </c>
      <c r="Q271" s="299"/>
      <c r="R271" s="299"/>
      <c r="S271" s="299">
        <v>3985</v>
      </c>
      <c r="T271" s="299"/>
      <c r="U271" s="299">
        <v>1015</v>
      </c>
      <c r="V271" s="299"/>
      <c r="W271" s="299"/>
      <c r="X271" s="299">
        <v>1015</v>
      </c>
      <c r="Y271" s="9"/>
    </row>
    <row r="272" spans="1:25" s="285" customFormat="1" ht="38.25">
      <c r="A272" s="298" t="s">
        <v>586</v>
      </c>
      <c r="B272" s="301" t="s">
        <v>1069</v>
      </c>
      <c r="C272" s="284"/>
      <c r="D272" s="284"/>
      <c r="E272" s="284"/>
      <c r="F272" s="290" t="s">
        <v>1070</v>
      </c>
      <c r="G272" s="299">
        <v>26500</v>
      </c>
      <c r="H272" s="299"/>
      <c r="I272" s="299"/>
      <c r="J272" s="299">
        <v>24400</v>
      </c>
      <c r="K272" s="299">
        <v>2100</v>
      </c>
      <c r="L272" s="299"/>
      <c r="M272" s="299"/>
      <c r="N272" s="299"/>
      <c r="O272" s="299"/>
      <c r="P272" s="299">
        <v>16200</v>
      </c>
      <c r="Q272" s="299"/>
      <c r="R272" s="299"/>
      <c r="S272" s="299">
        <v>16200</v>
      </c>
      <c r="T272" s="299"/>
      <c r="U272" s="299">
        <v>8200</v>
      </c>
      <c r="V272" s="299"/>
      <c r="W272" s="299"/>
      <c r="X272" s="299">
        <v>8200</v>
      </c>
      <c r="Y272" s="9"/>
    </row>
    <row r="273" spans="1:25" s="285" customFormat="1" ht="38.25">
      <c r="A273" s="298" t="s">
        <v>589</v>
      </c>
      <c r="B273" s="301" t="s">
        <v>1071</v>
      </c>
      <c r="C273" s="284"/>
      <c r="D273" s="284"/>
      <c r="E273" s="284"/>
      <c r="F273" s="290" t="s">
        <v>1072</v>
      </c>
      <c r="G273" s="299">
        <v>7100</v>
      </c>
      <c r="H273" s="299"/>
      <c r="I273" s="299"/>
      <c r="J273" s="299">
        <v>6500</v>
      </c>
      <c r="K273" s="299">
        <v>600</v>
      </c>
      <c r="L273" s="299"/>
      <c r="M273" s="299"/>
      <c r="N273" s="299"/>
      <c r="O273" s="299"/>
      <c r="P273" s="299">
        <v>4300</v>
      </c>
      <c r="Q273" s="299"/>
      <c r="R273" s="299"/>
      <c r="S273" s="299">
        <v>4000</v>
      </c>
      <c r="T273" s="299">
        <v>300</v>
      </c>
      <c r="U273" s="299">
        <v>2500</v>
      </c>
      <c r="V273" s="299"/>
      <c r="W273" s="299"/>
      <c r="X273" s="299">
        <v>2500</v>
      </c>
      <c r="Y273" s="9"/>
    </row>
    <row r="274" spans="1:25" s="285" customFormat="1" ht="38.25">
      <c r="A274" s="298" t="s">
        <v>592</v>
      </c>
      <c r="B274" s="301" t="s">
        <v>1073</v>
      </c>
      <c r="C274" s="284"/>
      <c r="D274" s="284"/>
      <c r="E274" s="284"/>
      <c r="F274" s="290" t="s">
        <v>1074</v>
      </c>
      <c r="G274" s="299">
        <v>8800</v>
      </c>
      <c r="H274" s="299"/>
      <c r="I274" s="299"/>
      <c r="J274" s="299">
        <v>8000</v>
      </c>
      <c r="K274" s="299">
        <v>800</v>
      </c>
      <c r="L274" s="299"/>
      <c r="M274" s="299"/>
      <c r="N274" s="299"/>
      <c r="O274" s="299"/>
      <c r="P274" s="299">
        <v>7200</v>
      </c>
      <c r="Q274" s="299"/>
      <c r="R274" s="299"/>
      <c r="S274" s="299">
        <v>7200</v>
      </c>
      <c r="T274" s="299"/>
      <c r="U274" s="299">
        <v>800</v>
      </c>
      <c r="V274" s="299"/>
      <c r="W274" s="299"/>
      <c r="X274" s="299">
        <v>800</v>
      </c>
      <c r="Y274" s="9"/>
    </row>
    <row r="275" spans="1:25" s="285" customFormat="1" ht="25.5">
      <c r="A275" s="298" t="s">
        <v>595</v>
      </c>
      <c r="B275" s="312" t="s">
        <v>1075</v>
      </c>
      <c r="C275" s="284"/>
      <c r="D275" s="284"/>
      <c r="E275" s="284"/>
      <c r="F275" s="290" t="s">
        <v>1076</v>
      </c>
      <c r="G275" s="299">
        <v>14900</v>
      </c>
      <c r="H275" s="299"/>
      <c r="I275" s="299"/>
      <c r="J275" s="299">
        <v>14900</v>
      </c>
      <c r="K275" s="299">
        <v>0</v>
      </c>
      <c r="L275" s="299"/>
      <c r="M275" s="299"/>
      <c r="N275" s="299"/>
      <c r="O275" s="299"/>
      <c r="P275" s="299">
        <v>14729</v>
      </c>
      <c r="Q275" s="299"/>
      <c r="R275" s="299"/>
      <c r="S275" s="299">
        <v>14729</v>
      </c>
      <c r="T275" s="299"/>
      <c r="U275" s="299"/>
      <c r="V275" s="299"/>
      <c r="W275" s="299"/>
      <c r="X275" s="299"/>
      <c r="Y275" s="9"/>
    </row>
    <row r="276" spans="1:25" s="285" customFormat="1" ht="25.5">
      <c r="A276" s="298" t="s">
        <v>598</v>
      </c>
      <c r="B276" s="301" t="s">
        <v>1077</v>
      </c>
      <c r="C276" s="284"/>
      <c r="D276" s="284"/>
      <c r="E276" s="284"/>
      <c r="F276" s="290" t="s">
        <v>1078</v>
      </c>
      <c r="G276" s="299">
        <v>9250</v>
      </c>
      <c r="H276" s="299"/>
      <c r="I276" s="299"/>
      <c r="J276" s="299">
        <v>9250</v>
      </c>
      <c r="K276" s="299">
        <v>0</v>
      </c>
      <c r="L276" s="299"/>
      <c r="M276" s="299"/>
      <c r="N276" s="299"/>
      <c r="O276" s="299"/>
      <c r="P276" s="299">
        <v>8866</v>
      </c>
      <c r="Q276" s="299"/>
      <c r="R276" s="299"/>
      <c r="S276" s="299">
        <v>8866</v>
      </c>
      <c r="T276" s="299"/>
      <c r="U276" s="299">
        <v>384</v>
      </c>
      <c r="V276" s="299"/>
      <c r="W276" s="299"/>
      <c r="X276" s="299">
        <v>384</v>
      </c>
      <c r="Y276" s="9"/>
    </row>
    <row r="277" spans="1:25" s="285" customFormat="1" ht="25.5">
      <c r="A277" s="298" t="s">
        <v>601</v>
      </c>
      <c r="B277" s="312" t="s">
        <v>1079</v>
      </c>
      <c r="C277" s="284"/>
      <c r="D277" s="284"/>
      <c r="E277" s="284"/>
      <c r="F277" s="290" t="s">
        <v>1080</v>
      </c>
      <c r="G277" s="299">
        <v>25000</v>
      </c>
      <c r="H277" s="299"/>
      <c r="I277" s="299"/>
      <c r="J277" s="299">
        <v>25000</v>
      </c>
      <c r="K277" s="299">
        <v>0</v>
      </c>
      <c r="L277" s="299"/>
      <c r="M277" s="299"/>
      <c r="N277" s="299"/>
      <c r="O277" s="299"/>
      <c r="P277" s="299">
        <v>24300</v>
      </c>
      <c r="Q277" s="299"/>
      <c r="R277" s="299"/>
      <c r="S277" s="299">
        <v>24300</v>
      </c>
      <c r="T277" s="299"/>
      <c r="U277" s="299">
        <v>700</v>
      </c>
      <c r="V277" s="299"/>
      <c r="W277" s="299"/>
      <c r="X277" s="299">
        <v>700</v>
      </c>
      <c r="Y277" s="9"/>
    </row>
    <row r="278" spans="1:25" s="285" customFormat="1" ht="25.5">
      <c r="A278" s="298" t="s">
        <v>604</v>
      </c>
      <c r="B278" s="312" t="s">
        <v>1081</v>
      </c>
      <c r="C278" s="284"/>
      <c r="D278" s="284"/>
      <c r="E278" s="284"/>
      <c r="F278" s="290" t="s">
        <v>1082</v>
      </c>
      <c r="G278" s="299">
        <v>12500</v>
      </c>
      <c r="H278" s="299"/>
      <c r="I278" s="299"/>
      <c r="J278" s="299">
        <v>12500</v>
      </c>
      <c r="K278" s="299">
        <v>0</v>
      </c>
      <c r="L278" s="299"/>
      <c r="M278" s="299"/>
      <c r="N278" s="299"/>
      <c r="O278" s="299"/>
      <c r="P278" s="299">
        <v>11715</v>
      </c>
      <c r="Q278" s="299"/>
      <c r="R278" s="299"/>
      <c r="S278" s="299">
        <v>11715</v>
      </c>
      <c r="T278" s="299"/>
      <c r="U278" s="299">
        <v>785</v>
      </c>
      <c r="V278" s="299"/>
      <c r="W278" s="299"/>
      <c r="X278" s="299">
        <v>785</v>
      </c>
      <c r="Y278" s="9"/>
    </row>
    <row r="279" spans="1:25" s="285" customFormat="1" ht="25.5">
      <c r="A279" s="298" t="s">
        <v>607</v>
      </c>
      <c r="B279" s="312" t="s">
        <v>1083</v>
      </c>
      <c r="C279" s="284"/>
      <c r="D279" s="284"/>
      <c r="E279" s="284"/>
      <c r="F279" s="290" t="s">
        <v>1084</v>
      </c>
      <c r="G279" s="299">
        <v>14221</v>
      </c>
      <c r="H279" s="299"/>
      <c r="I279" s="299"/>
      <c r="J279" s="299">
        <v>14221</v>
      </c>
      <c r="K279" s="299">
        <v>0</v>
      </c>
      <c r="L279" s="299"/>
      <c r="M279" s="299"/>
      <c r="N279" s="299"/>
      <c r="O279" s="299"/>
      <c r="P279" s="299">
        <v>8100</v>
      </c>
      <c r="Q279" s="299"/>
      <c r="R279" s="299"/>
      <c r="S279" s="299">
        <v>8100</v>
      </c>
      <c r="T279" s="299"/>
      <c r="U279" s="299">
        <v>6121</v>
      </c>
      <c r="V279" s="299"/>
      <c r="W279" s="299"/>
      <c r="X279" s="299">
        <v>6121</v>
      </c>
      <c r="Y279" s="9"/>
    </row>
    <row r="280" spans="1:25" s="285" customFormat="1" ht="38.25">
      <c r="A280" s="298" t="s">
        <v>610</v>
      </c>
      <c r="B280" s="312" t="s">
        <v>1085</v>
      </c>
      <c r="C280" s="284"/>
      <c r="D280" s="284"/>
      <c r="E280" s="284"/>
      <c r="F280" s="290" t="s">
        <v>1086</v>
      </c>
      <c r="G280" s="299">
        <v>6000</v>
      </c>
      <c r="H280" s="299"/>
      <c r="I280" s="299"/>
      <c r="J280" s="299">
        <v>6000</v>
      </c>
      <c r="K280" s="299">
        <v>0</v>
      </c>
      <c r="L280" s="299"/>
      <c r="M280" s="299"/>
      <c r="N280" s="299"/>
      <c r="O280" s="299"/>
      <c r="P280" s="299">
        <v>4160</v>
      </c>
      <c r="Q280" s="299"/>
      <c r="R280" s="299"/>
      <c r="S280" s="299">
        <v>4160</v>
      </c>
      <c r="T280" s="299"/>
      <c r="U280" s="299">
        <v>1540</v>
      </c>
      <c r="V280" s="299"/>
      <c r="W280" s="299"/>
      <c r="X280" s="299">
        <v>1540</v>
      </c>
      <c r="Y280" s="9"/>
    </row>
    <row r="281" spans="1:25" s="285" customFormat="1" ht="38.25">
      <c r="A281" s="298" t="s">
        <v>613</v>
      </c>
      <c r="B281" s="312" t="s">
        <v>1087</v>
      </c>
      <c r="C281" s="284"/>
      <c r="D281" s="284"/>
      <c r="E281" s="284"/>
      <c r="F281" s="290" t="s">
        <v>1088</v>
      </c>
      <c r="G281" s="299">
        <v>15000</v>
      </c>
      <c r="H281" s="299"/>
      <c r="I281" s="299"/>
      <c r="J281" s="299">
        <v>15000</v>
      </c>
      <c r="K281" s="299">
        <v>0</v>
      </c>
      <c r="L281" s="299"/>
      <c r="M281" s="299"/>
      <c r="N281" s="299"/>
      <c r="O281" s="299"/>
      <c r="P281" s="299">
        <v>9700</v>
      </c>
      <c r="Q281" s="299"/>
      <c r="R281" s="299"/>
      <c r="S281" s="299">
        <v>9700</v>
      </c>
      <c r="T281" s="299"/>
      <c r="U281" s="299">
        <v>4600</v>
      </c>
      <c r="V281" s="299"/>
      <c r="W281" s="299"/>
      <c r="X281" s="299">
        <v>4600</v>
      </c>
      <c r="Y281" s="9"/>
    </row>
    <row r="282" spans="1:25" s="285" customFormat="1" ht="89.25">
      <c r="A282" s="298" t="s">
        <v>616</v>
      </c>
      <c r="B282" s="313" t="s">
        <v>1089</v>
      </c>
      <c r="C282" s="284"/>
      <c r="D282" s="284"/>
      <c r="E282" s="284"/>
      <c r="F282" s="290" t="s">
        <v>1090</v>
      </c>
      <c r="G282" s="299">
        <v>30000</v>
      </c>
      <c r="H282" s="299"/>
      <c r="I282" s="299"/>
      <c r="J282" s="299">
        <v>30000</v>
      </c>
      <c r="K282" s="299">
        <v>0</v>
      </c>
      <c r="L282" s="299"/>
      <c r="M282" s="299"/>
      <c r="N282" s="299"/>
      <c r="O282" s="299"/>
      <c r="P282" s="299">
        <v>21800</v>
      </c>
      <c r="Q282" s="299"/>
      <c r="R282" s="299"/>
      <c r="S282" s="299">
        <v>21800</v>
      </c>
      <c r="T282" s="299"/>
      <c r="U282" s="299">
        <v>6700</v>
      </c>
      <c r="V282" s="299"/>
      <c r="W282" s="299"/>
      <c r="X282" s="299">
        <v>6700</v>
      </c>
      <c r="Y282" s="9"/>
    </row>
    <row r="283" spans="1:25" s="285" customFormat="1" ht="25.5">
      <c r="A283" s="298" t="s">
        <v>619</v>
      </c>
      <c r="B283" s="312" t="s">
        <v>1091</v>
      </c>
      <c r="C283" s="284"/>
      <c r="D283" s="284"/>
      <c r="E283" s="284"/>
      <c r="F283" s="290" t="s">
        <v>1092</v>
      </c>
      <c r="G283" s="299">
        <v>13000</v>
      </c>
      <c r="H283" s="299"/>
      <c r="I283" s="299"/>
      <c r="J283" s="299">
        <v>8000</v>
      </c>
      <c r="K283" s="299">
        <v>5000</v>
      </c>
      <c r="L283" s="299"/>
      <c r="M283" s="299"/>
      <c r="N283" s="299"/>
      <c r="O283" s="299"/>
      <c r="P283" s="299">
        <v>2856</v>
      </c>
      <c r="Q283" s="299"/>
      <c r="R283" s="299"/>
      <c r="S283" s="299">
        <v>2856</v>
      </c>
      <c r="T283" s="299"/>
      <c r="U283" s="299">
        <v>4700</v>
      </c>
      <c r="V283" s="299"/>
      <c r="W283" s="299"/>
      <c r="X283" s="299">
        <v>4700</v>
      </c>
      <c r="Y283" s="9"/>
    </row>
    <row r="284" spans="1:25" s="285" customFormat="1" ht="25.5">
      <c r="A284" s="298" t="s">
        <v>622</v>
      </c>
      <c r="B284" s="311" t="s">
        <v>1093</v>
      </c>
      <c r="C284" s="284"/>
      <c r="D284" s="284"/>
      <c r="E284" s="284"/>
      <c r="F284" s="290" t="s">
        <v>1094</v>
      </c>
      <c r="G284" s="299">
        <v>8000</v>
      </c>
      <c r="H284" s="299"/>
      <c r="I284" s="299"/>
      <c r="J284" s="299">
        <v>7000</v>
      </c>
      <c r="K284" s="299">
        <v>1000</v>
      </c>
      <c r="L284" s="299"/>
      <c r="M284" s="299"/>
      <c r="N284" s="299"/>
      <c r="O284" s="299"/>
      <c r="P284" s="299">
        <v>4173</v>
      </c>
      <c r="Q284" s="299"/>
      <c r="R284" s="299"/>
      <c r="S284" s="299">
        <v>4173</v>
      </c>
      <c r="T284" s="299"/>
      <c r="U284" s="299">
        <v>2500</v>
      </c>
      <c r="V284" s="299"/>
      <c r="W284" s="299"/>
      <c r="X284" s="299">
        <v>2500</v>
      </c>
      <c r="Y284" s="9"/>
    </row>
    <row r="285" spans="1:25" s="285" customFormat="1" ht="38.25">
      <c r="A285" s="298" t="s">
        <v>625</v>
      </c>
      <c r="B285" s="311" t="s">
        <v>1095</v>
      </c>
      <c r="C285" s="284"/>
      <c r="D285" s="284"/>
      <c r="E285" s="284"/>
      <c r="F285" s="290" t="s">
        <v>1096</v>
      </c>
      <c r="G285" s="299">
        <v>11000</v>
      </c>
      <c r="H285" s="299"/>
      <c r="I285" s="299"/>
      <c r="J285" s="299">
        <v>10000</v>
      </c>
      <c r="K285" s="299">
        <v>1000</v>
      </c>
      <c r="L285" s="299"/>
      <c r="M285" s="299"/>
      <c r="N285" s="299"/>
      <c r="O285" s="299"/>
      <c r="P285" s="299">
        <v>7029</v>
      </c>
      <c r="Q285" s="299"/>
      <c r="R285" s="299"/>
      <c r="S285" s="299">
        <v>7029</v>
      </c>
      <c r="T285" s="299"/>
      <c r="U285" s="299">
        <v>2500</v>
      </c>
      <c r="V285" s="299"/>
      <c r="W285" s="299"/>
      <c r="X285" s="299">
        <v>2500</v>
      </c>
      <c r="Y285" s="9"/>
    </row>
    <row r="286" spans="1:25" s="285" customFormat="1" ht="51">
      <c r="A286" s="298" t="s">
        <v>628</v>
      </c>
      <c r="B286" s="311" t="s">
        <v>1097</v>
      </c>
      <c r="C286" s="284"/>
      <c r="D286" s="284"/>
      <c r="E286" s="284"/>
      <c r="F286" s="290" t="s">
        <v>1098</v>
      </c>
      <c r="G286" s="299">
        <v>12000</v>
      </c>
      <c r="H286" s="299"/>
      <c r="I286" s="299"/>
      <c r="J286" s="299">
        <v>10000</v>
      </c>
      <c r="K286" s="299">
        <v>2000</v>
      </c>
      <c r="L286" s="299"/>
      <c r="M286" s="299"/>
      <c r="N286" s="299"/>
      <c r="O286" s="299"/>
      <c r="P286" s="299">
        <v>6470</v>
      </c>
      <c r="Q286" s="299"/>
      <c r="R286" s="299"/>
      <c r="S286" s="299">
        <v>6470</v>
      </c>
      <c r="T286" s="299"/>
      <c r="U286" s="299">
        <v>3000</v>
      </c>
      <c r="V286" s="299"/>
      <c r="W286" s="299"/>
      <c r="X286" s="299">
        <v>3000</v>
      </c>
      <c r="Y286" s="9"/>
    </row>
    <row r="287" spans="1:25" s="285" customFormat="1" ht="25.5">
      <c r="A287" s="298" t="s">
        <v>631</v>
      </c>
      <c r="B287" s="301" t="s">
        <v>1099</v>
      </c>
      <c r="C287" s="284"/>
      <c r="D287" s="284"/>
      <c r="E287" s="284"/>
      <c r="F287" s="290" t="s">
        <v>1100</v>
      </c>
      <c r="G287" s="299">
        <v>7000</v>
      </c>
      <c r="H287" s="299"/>
      <c r="I287" s="299"/>
      <c r="J287" s="299">
        <v>7000</v>
      </c>
      <c r="K287" s="299">
        <v>0</v>
      </c>
      <c r="L287" s="299"/>
      <c r="M287" s="299"/>
      <c r="N287" s="299"/>
      <c r="O287" s="299"/>
      <c r="P287" s="299">
        <v>2800</v>
      </c>
      <c r="Q287" s="299"/>
      <c r="R287" s="299"/>
      <c r="S287" s="299">
        <v>2800</v>
      </c>
      <c r="T287" s="299"/>
      <c r="U287" s="299">
        <v>3900</v>
      </c>
      <c r="V287" s="299"/>
      <c r="W287" s="299"/>
      <c r="X287" s="299">
        <v>3900</v>
      </c>
      <c r="Y287" s="9"/>
    </row>
    <row r="288" spans="1:25" s="285" customFormat="1" ht="89.25">
      <c r="A288" s="298" t="s">
        <v>634</v>
      </c>
      <c r="B288" s="313" t="s">
        <v>1101</v>
      </c>
      <c r="C288" s="284"/>
      <c r="D288" s="284"/>
      <c r="E288" s="284"/>
      <c r="F288" s="290" t="s">
        <v>1102</v>
      </c>
      <c r="G288" s="299">
        <v>30000</v>
      </c>
      <c r="H288" s="299"/>
      <c r="I288" s="299"/>
      <c r="J288" s="299">
        <v>30000</v>
      </c>
      <c r="K288" s="299">
        <v>0</v>
      </c>
      <c r="L288" s="299"/>
      <c r="M288" s="299"/>
      <c r="N288" s="299"/>
      <c r="O288" s="299"/>
      <c r="P288" s="299">
        <v>27500</v>
      </c>
      <c r="Q288" s="299"/>
      <c r="R288" s="299"/>
      <c r="S288" s="299">
        <v>27500</v>
      </c>
      <c r="T288" s="299"/>
      <c r="U288" s="299">
        <v>2000</v>
      </c>
      <c r="V288" s="299"/>
      <c r="W288" s="299"/>
      <c r="X288" s="299">
        <v>2000</v>
      </c>
      <c r="Y288" s="9"/>
    </row>
    <row r="289" spans="1:25" s="285" customFormat="1" ht="38.25">
      <c r="A289" s="298" t="s">
        <v>637</v>
      </c>
      <c r="B289" s="311" t="s">
        <v>1103</v>
      </c>
      <c r="C289" s="284"/>
      <c r="D289" s="284"/>
      <c r="E289" s="284"/>
      <c r="F289" s="290" t="s">
        <v>1104</v>
      </c>
      <c r="G289" s="299">
        <v>14800</v>
      </c>
      <c r="H289" s="299"/>
      <c r="I289" s="299"/>
      <c r="J289" s="299">
        <v>14000</v>
      </c>
      <c r="K289" s="299">
        <v>800</v>
      </c>
      <c r="L289" s="299"/>
      <c r="M289" s="299"/>
      <c r="N289" s="299"/>
      <c r="O289" s="299"/>
      <c r="P289" s="299">
        <v>4696</v>
      </c>
      <c r="Q289" s="299"/>
      <c r="R289" s="299"/>
      <c r="S289" s="299">
        <v>4696</v>
      </c>
      <c r="T289" s="299"/>
      <c r="U289" s="299">
        <v>7100</v>
      </c>
      <c r="V289" s="299"/>
      <c r="W289" s="299"/>
      <c r="X289" s="299">
        <v>7100</v>
      </c>
      <c r="Y289" s="9"/>
    </row>
    <row r="290" spans="1:25" s="285" customFormat="1" ht="38.25">
      <c r="A290" s="298" t="s">
        <v>640</v>
      </c>
      <c r="B290" s="311" t="s">
        <v>1105</v>
      </c>
      <c r="C290" s="284"/>
      <c r="D290" s="284"/>
      <c r="E290" s="284"/>
      <c r="F290" s="290" t="s">
        <v>1106</v>
      </c>
      <c r="G290" s="299">
        <v>14800</v>
      </c>
      <c r="H290" s="299"/>
      <c r="I290" s="299"/>
      <c r="J290" s="299">
        <v>13800</v>
      </c>
      <c r="K290" s="299">
        <v>1000</v>
      </c>
      <c r="L290" s="299"/>
      <c r="M290" s="299"/>
      <c r="N290" s="299"/>
      <c r="O290" s="299"/>
      <c r="P290" s="299">
        <v>4493</v>
      </c>
      <c r="Q290" s="299"/>
      <c r="R290" s="299"/>
      <c r="S290" s="299">
        <v>4493</v>
      </c>
      <c r="T290" s="299"/>
      <c r="U290" s="299">
        <v>7300</v>
      </c>
      <c r="V290" s="299"/>
      <c r="W290" s="299"/>
      <c r="X290" s="299">
        <v>7300</v>
      </c>
      <c r="Y290" s="9"/>
    </row>
    <row r="291" spans="1:25" s="285" customFormat="1" ht="38.25">
      <c r="A291" s="298" t="s">
        <v>643</v>
      </c>
      <c r="B291" s="301" t="s">
        <v>1107</v>
      </c>
      <c r="C291" s="284"/>
      <c r="D291" s="284"/>
      <c r="E291" s="284"/>
      <c r="F291" s="290" t="s">
        <v>1108</v>
      </c>
      <c r="G291" s="299">
        <v>30000</v>
      </c>
      <c r="H291" s="299"/>
      <c r="I291" s="299"/>
      <c r="J291" s="299">
        <v>30000</v>
      </c>
      <c r="K291" s="299">
        <v>0</v>
      </c>
      <c r="L291" s="299"/>
      <c r="M291" s="299"/>
      <c r="N291" s="299"/>
      <c r="O291" s="299"/>
      <c r="P291" s="299">
        <v>18671</v>
      </c>
      <c r="Q291" s="299"/>
      <c r="R291" s="299"/>
      <c r="S291" s="299">
        <v>18671</v>
      </c>
      <c r="T291" s="299"/>
      <c r="U291" s="299">
        <v>5300</v>
      </c>
      <c r="V291" s="299"/>
      <c r="W291" s="299"/>
      <c r="X291" s="299">
        <v>5300</v>
      </c>
      <c r="Y291" s="9"/>
    </row>
    <row r="292" spans="1:25" s="285" customFormat="1" ht="51">
      <c r="A292" s="298" t="s">
        <v>646</v>
      </c>
      <c r="B292" s="312" t="s">
        <v>1109</v>
      </c>
      <c r="C292" s="284"/>
      <c r="D292" s="284"/>
      <c r="E292" s="284"/>
      <c r="F292" s="290" t="s">
        <v>1110</v>
      </c>
      <c r="G292" s="299">
        <v>25000</v>
      </c>
      <c r="H292" s="299"/>
      <c r="I292" s="299"/>
      <c r="J292" s="299">
        <v>25000</v>
      </c>
      <c r="K292" s="299">
        <v>0</v>
      </c>
      <c r="L292" s="299"/>
      <c r="M292" s="299"/>
      <c r="N292" s="299"/>
      <c r="O292" s="299"/>
      <c r="P292" s="299">
        <v>4251</v>
      </c>
      <c r="Q292" s="299"/>
      <c r="R292" s="299"/>
      <c r="S292" s="299">
        <v>4251</v>
      </c>
      <c r="T292" s="299"/>
      <c r="U292" s="299">
        <v>15700</v>
      </c>
      <c r="V292" s="299"/>
      <c r="W292" s="299"/>
      <c r="X292" s="299">
        <v>15700</v>
      </c>
      <c r="Y292" s="9"/>
    </row>
    <row r="293" spans="1:25" s="285" customFormat="1" ht="38.25">
      <c r="A293" s="298" t="s">
        <v>649</v>
      </c>
      <c r="B293" s="288" t="s">
        <v>1111</v>
      </c>
      <c r="C293" s="284"/>
      <c r="D293" s="284"/>
      <c r="E293" s="284"/>
      <c r="F293" s="290" t="s">
        <v>1112</v>
      </c>
      <c r="G293" s="299">
        <v>12000</v>
      </c>
      <c r="H293" s="299"/>
      <c r="I293" s="299"/>
      <c r="J293" s="299">
        <v>4800</v>
      </c>
      <c r="K293" s="299"/>
      <c r="L293" s="299"/>
      <c r="M293" s="299"/>
      <c r="N293" s="299"/>
      <c r="O293" s="299"/>
      <c r="P293" s="299">
        <v>5144</v>
      </c>
      <c r="Q293" s="299"/>
      <c r="R293" s="299"/>
      <c r="S293" s="299">
        <v>2757</v>
      </c>
      <c r="T293" s="299"/>
      <c r="U293" s="299">
        <v>1000</v>
      </c>
      <c r="V293" s="299"/>
      <c r="W293" s="299"/>
      <c r="X293" s="299">
        <v>1000</v>
      </c>
      <c r="Y293" s="9"/>
    </row>
    <row r="294" spans="1:25" s="285" customFormat="1" ht="51">
      <c r="A294" s="298" t="s">
        <v>652</v>
      </c>
      <c r="B294" s="288" t="s">
        <v>1113</v>
      </c>
      <c r="C294" s="284"/>
      <c r="D294" s="284"/>
      <c r="E294" s="284"/>
      <c r="F294" s="290" t="s">
        <v>1114</v>
      </c>
      <c r="G294" s="299">
        <v>35000</v>
      </c>
      <c r="H294" s="299"/>
      <c r="I294" s="299"/>
      <c r="J294" s="299">
        <v>35000</v>
      </c>
      <c r="K294" s="299"/>
      <c r="L294" s="299"/>
      <c r="M294" s="299"/>
      <c r="N294" s="299"/>
      <c r="O294" s="299"/>
      <c r="P294" s="299">
        <v>27509</v>
      </c>
      <c r="Q294" s="299"/>
      <c r="R294" s="299"/>
      <c r="S294" s="299">
        <v>27509</v>
      </c>
      <c r="T294" s="299"/>
      <c r="U294" s="299">
        <v>5000</v>
      </c>
      <c r="V294" s="299"/>
      <c r="W294" s="299"/>
      <c r="X294" s="299">
        <v>5000</v>
      </c>
      <c r="Y294" s="9"/>
    </row>
    <row r="295" spans="1:25" s="285" customFormat="1" ht="25.5">
      <c r="A295" s="298" t="s">
        <v>655</v>
      </c>
      <c r="B295" s="288" t="s">
        <v>1115</v>
      </c>
      <c r="C295" s="284"/>
      <c r="D295" s="284"/>
      <c r="E295" s="284"/>
      <c r="F295" s="314" t="s">
        <v>1116</v>
      </c>
      <c r="G295" s="299">
        <v>1239013</v>
      </c>
      <c r="H295" s="299"/>
      <c r="I295" s="299"/>
      <c r="J295" s="299">
        <v>145989</v>
      </c>
      <c r="K295" s="299"/>
      <c r="L295" s="299"/>
      <c r="M295" s="299"/>
      <c r="N295" s="299"/>
      <c r="O295" s="299"/>
      <c r="P295" s="299">
        <v>88197</v>
      </c>
      <c r="Q295" s="299"/>
      <c r="R295" s="299"/>
      <c r="S295" s="299">
        <v>88197</v>
      </c>
      <c r="T295" s="299"/>
      <c r="U295" s="299">
        <v>17675</v>
      </c>
      <c r="V295" s="299"/>
      <c r="W295" s="299"/>
      <c r="X295" s="299">
        <v>17675</v>
      </c>
      <c r="Y295" s="9"/>
    </row>
    <row r="296" spans="1:25" s="285" customFormat="1" ht="25.5">
      <c r="A296" s="298" t="s">
        <v>658</v>
      </c>
      <c r="B296" s="288" t="s">
        <v>1117</v>
      </c>
      <c r="C296" s="284"/>
      <c r="D296" s="284"/>
      <c r="E296" s="284"/>
      <c r="F296" s="290" t="s">
        <v>1118</v>
      </c>
      <c r="G296" s="299">
        <v>307000</v>
      </c>
      <c r="H296" s="299"/>
      <c r="I296" s="299"/>
      <c r="J296" s="299">
        <v>307000</v>
      </c>
      <c r="K296" s="299"/>
      <c r="L296" s="299"/>
      <c r="M296" s="299"/>
      <c r="N296" s="299"/>
      <c r="O296" s="299"/>
      <c r="P296" s="299">
        <v>167942.42800000001</v>
      </c>
      <c r="Q296" s="299"/>
      <c r="R296" s="299"/>
      <c r="S296" s="299">
        <v>167942.42800000001</v>
      </c>
      <c r="T296" s="299"/>
      <c r="U296" s="299">
        <v>52000</v>
      </c>
      <c r="V296" s="299"/>
      <c r="W296" s="299"/>
      <c r="X296" s="299">
        <v>52000</v>
      </c>
      <c r="Y296" s="9"/>
    </row>
    <row r="297" spans="1:25" s="285" customFormat="1" ht="25.5">
      <c r="A297" s="298" t="s">
        <v>661</v>
      </c>
      <c r="B297" s="288" t="s">
        <v>1119</v>
      </c>
      <c r="C297" s="284"/>
      <c r="D297" s="284"/>
      <c r="E297" s="284"/>
      <c r="F297" s="290" t="s">
        <v>1120</v>
      </c>
      <c r="G297" s="299">
        <v>1468510</v>
      </c>
      <c r="H297" s="299"/>
      <c r="I297" s="299"/>
      <c r="J297" s="299">
        <v>307404</v>
      </c>
      <c r="K297" s="299"/>
      <c r="L297" s="299"/>
      <c r="M297" s="299"/>
      <c r="N297" s="299"/>
      <c r="O297" s="299"/>
      <c r="P297" s="299">
        <v>603873.79200000002</v>
      </c>
      <c r="Q297" s="299"/>
      <c r="R297" s="299"/>
      <c r="S297" s="299">
        <v>238998.79199999999</v>
      </c>
      <c r="T297" s="299"/>
      <c r="U297" s="299">
        <v>60000</v>
      </c>
      <c r="V297" s="299"/>
      <c r="W297" s="299"/>
      <c r="X297" s="299">
        <v>60000</v>
      </c>
      <c r="Y297" s="9"/>
    </row>
    <row r="298" spans="1:25" s="285" customFormat="1" ht="38.25">
      <c r="A298" s="298" t="s">
        <v>664</v>
      </c>
      <c r="B298" s="288" t="s">
        <v>1121</v>
      </c>
      <c r="C298" s="284"/>
      <c r="D298" s="284"/>
      <c r="E298" s="284"/>
      <c r="F298" s="290" t="s">
        <v>1122</v>
      </c>
      <c r="G298" s="299">
        <v>14950</v>
      </c>
      <c r="H298" s="299"/>
      <c r="I298" s="299"/>
      <c r="J298" s="299">
        <v>14950</v>
      </c>
      <c r="K298" s="299"/>
      <c r="L298" s="299"/>
      <c r="M298" s="299"/>
      <c r="N298" s="299"/>
      <c r="O298" s="299"/>
      <c r="P298" s="299">
        <v>3588</v>
      </c>
      <c r="Q298" s="299"/>
      <c r="R298" s="299"/>
      <c r="S298" s="299">
        <v>3588</v>
      </c>
      <c r="T298" s="299"/>
      <c r="U298" s="299">
        <v>9000</v>
      </c>
      <c r="V298" s="299"/>
      <c r="W298" s="299"/>
      <c r="X298" s="299">
        <v>9000</v>
      </c>
      <c r="Y298" s="9"/>
    </row>
    <row r="299" spans="1:25" s="285" customFormat="1" ht="51">
      <c r="A299" s="298" t="s">
        <v>667</v>
      </c>
      <c r="B299" s="288" t="s">
        <v>1123</v>
      </c>
      <c r="C299" s="284"/>
      <c r="D299" s="284"/>
      <c r="E299" s="284"/>
      <c r="F299" s="290" t="s">
        <v>1124</v>
      </c>
      <c r="G299" s="299">
        <v>10823</v>
      </c>
      <c r="H299" s="299"/>
      <c r="I299" s="299"/>
      <c r="J299" s="299">
        <v>10823</v>
      </c>
      <c r="K299" s="299"/>
      <c r="L299" s="299"/>
      <c r="M299" s="299"/>
      <c r="N299" s="299"/>
      <c r="O299" s="299"/>
      <c r="P299" s="299">
        <v>9000</v>
      </c>
      <c r="Q299" s="299"/>
      <c r="R299" s="299"/>
      <c r="S299" s="299">
        <v>9000</v>
      </c>
      <c r="T299" s="299"/>
      <c r="U299" s="299">
        <v>1700</v>
      </c>
      <c r="V299" s="299"/>
      <c r="W299" s="299"/>
      <c r="X299" s="299">
        <v>1700</v>
      </c>
      <c r="Y299" s="9"/>
    </row>
    <row r="300" spans="1:25" s="285" customFormat="1" ht="25.5">
      <c r="A300" s="298" t="s">
        <v>670</v>
      </c>
      <c r="B300" s="288" t="s">
        <v>1125</v>
      </c>
      <c r="C300" s="284"/>
      <c r="D300" s="284"/>
      <c r="E300" s="284"/>
      <c r="F300" s="290" t="s">
        <v>1126</v>
      </c>
      <c r="G300" s="299">
        <v>76000</v>
      </c>
      <c r="H300" s="299"/>
      <c r="I300" s="299"/>
      <c r="J300" s="299">
        <v>76000</v>
      </c>
      <c r="K300" s="299"/>
      <c r="L300" s="299"/>
      <c r="M300" s="299"/>
      <c r="N300" s="299"/>
      <c r="O300" s="299"/>
      <c r="P300" s="299">
        <v>29465</v>
      </c>
      <c r="Q300" s="299"/>
      <c r="R300" s="299"/>
      <c r="S300" s="299">
        <v>29465</v>
      </c>
      <c r="T300" s="299"/>
      <c r="U300" s="299">
        <v>36000</v>
      </c>
      <c r="V300" s="299"/>
      <c r="W300" s="299"/>
      <c r="X300" s="299">
        <v>36000</v>
      </c>
      <c r="Y300" s="9"/>
    </row>
    <row r="301" spans="1:25" s="285" customFormat="1" ht="25.5">
      <c r="A301" s="298" t="s">
        <v>673</v>
      </c>
      <c r="B301" s="288" t="s">
        <v>1127</v>
      </c>
      <c r="C301" s="284"/>
      <c r="D301" s="284"/>
      <c r="E301" s="284"/>
      <c r="F301" s="290" t="s">
        <v>1128</v>
      </c>
      <c r="G301" s="299">
        <v>100000</v>
      </c>
      <c r="H301" s="299"/>
      <c r="I301" s="299"/>
      <c r="J301" s="299">
        <v>100000</v>
      </c>
      <c r="K301" s="299"/>
      <c r="L301" s="299"/>
      <c r="M301" s="299"/>
      <c r="N301" s="299"/>
      <c r="O301" s="299"/>
      <c r="P301" s="299">
        <v>56105.764999999999</v>
      </c>
      <c r="Q301" s="299"/>
      <c r="R301" s="299"/>
      <c r="S301" s="299">
        <v>56105.764999999999</v>
      </c>
      <c r="T301" s="299"/>
      <c r="U301" s="299">
        <v>21000</v>
      </c>
      <c r="V301" s="299"/>
      <c r="W301" s="299"/>
      <c r="X301" s="299">
        <v>21000</v>
      </c>
      <c r="Y301" s="9"/>
    </row>
    <row r="302" spans="1:25" s="285" customFormat="1" ht="38.25">
      <c r="A302" s="298" t="s">
        <v>676</v>
      </c>
      <c r="B302" s="288" t="s">
        <v>1129</v>
      </c>
      <c r="C302" s="284"/>
      <c r="D302" s="284"/>
      <c r="E302" s="284"/>
      <c r="F302" s="290" t="s">
        <v>1130</v>
      </c>
      <c r="G302" s="299">
        <v>474000</v>
      </c>
      <c r="H302" s="299"/>
      <c r="I302" s="299"/>
      <c r="J302" s="299">
        <v>474000</v>
      </c>
      <c r="K302" s="299"/>
      <c r="L302" s="299"/>
      <c r="M302" s="299"/>
      <c r="N302" s="299"/>
      <c r="O302" s="299"/>
      <c r="P302" s="299">
        <v>124689</v>
      </c>
      <c r="Q302" s="299"/>
      <c r="R302" s="299"/>
      <c r="S302" s="299">
        <v>124689</v>
      </c>
      <c r="T302" s="299"/>
      <c r="U302" s="299">
        <v>135000</v>
      </c>
      <c r="V302" s="299"/>
      <c r="W302" s="299"/>
      <c r="X302" s="299">
        <v>135000</v>
      </c>
      <c r="Y302" s="9"/>
    </row>
    <row r="303" spans="1:25" s="285" customFormat="1" ht="51">
      <c r="A303" s="298" t="s">
        <v>679</v>
      </c>
      <c r="B303" s="288" t="s">
        <v>1131</v>
      </c>
      <c r="C303" s="284"/>
      <c r="D303" s="284"/>
      <c r="E303" s="284"/>
      <c r="F303" s="290" t="s">
        <v>1132</v>
      </c>
      <c r="G303" s="299">
        <v>14969</v>
      </c>
      <c r="H303" s="299"/>
      <c r="I303" s="299"/>
      <c r="J303" s="299">
        <v>14969</v>
      </c>
      <c r="K303" s="299"/>
      <c r="L303" s="299"/>
      <c r="M303" s="299"/>
      <c r="N303" s="299"/>
      <c r="O303" s="299"/>
      <c r="P303" s="299">
        <v>7469</v>
      </c>
      <c r="Q303" s="299"/>
      <c r="R303" s="299"/>
      <c r="S303" s="299">
        <v>7469</v>
      </c>
      <c r="T303" s="299"/>
      <c r="U303" s="299">
        <v>1500</v>
      </c>
      <c r="V303" s="299"/>
      <c r="W303" s="299"/>
      <c r="X303" s="299">
        <v>1500</v>
      </c>
      <c r="Y303" s="9"/>
    </row>
    <row r="304" spans="1:25" s="285" customFormat="1" ht="63.75">
      <c r="A304" s="298" t="s">
        <v>682</v>
      </c>
      <c r="B304" s="288" t="s">
        <v>1133</v>
      </c>
      <c r="C304" s="284"/>
      <c r="D304" s="284"/>
      <c r="E304" s="284"/>
      <c r="F304" s="290" t="s">
        <v>1134</v>
      </c>
      <c r="G304" s="299">
        <v>11000</v>
      </c>
      <c r="H304" s="299"/>
      <c r="I304" s="299"/>
      <c r="J304" s="299">
        <v>11000</v>
      </c>
      <c r="K304" s="299"/>
      <c r="L304" s="299"/>
      <c r="M304" s="299"/>
      <c r="N304" s="299"/>
      <c r="O304" s="299"/>
      <c r="P304" s="299">
        <v>7000</v>
      </c>
      <c r="Q304" s="299"/>
      <c r="R304" s="299"/>
      <c r="S304" s="299">
        <v>7000</v>
      </c>
      <c r="T304" s="299"/>
      <c r="U304" s="299">
        <v>3800</v>
      </c>
      <c r="V304" s="299"/>
      <c r="W304" s="299"/>
      <c r="X304" s="299">
        <v>3800</v>
      </c>
      <c r="Y304" s="9"/>
    </row>
    <row r="305" spans="1:25" s="285" customFormat="1" ht="38.25">
      <c r="A305" s="298" t="s">
        <v>685</v>
      </c>
      <c r="B305" s="288" t="s">
        <v>1135</v>
      </c>
      <c r="C305" s="284"/>
      <c r="D305" s="284"/>
      <c r="E305" s="284"/>
      <c r="F305" s="290" t="s">
        <v>1136</v>
      </c>
      <c r="G305" s="299">
        <v>304427</v>
      </c>
      <c r="H305" s="299"/>
      <c r="I305" s="299"/>
      <c r="J305" s="299">
        <v>304427</v>
      </c>
      <c r="K305" s="299"/>
      <c r="L305" s="299"/>
      <c r="M305" s="299"/>
      <c r="N305" s="299"/>
      <c r="O305" s="299"/>
      <c r="P305" s="299">
        <v>5000</v>
      </c>
      <c r="Q305" s="299"/>
      <c r="R305" s="299"/>
      <c r="S305" s="299">
        <v>5000</v>
      </c>
      <c r="T305" s="299"/>
      <c r="U305" s="299">
        <v>100000</v>
      </c>
      <c r="V305" s="299"/>
      <c r="W305" s="299"/>
      <c r="X305" s="299">
        <v>100000</v>
      </c>
      <c r="Y305" s="9"/>
    </row>
    <row r="306" spans="1:25" s="285" customFormat="1" ht="38.25">
      <c r="A306" s="298" t="s">
        <v>688</v>
      </c>
      <c r="B306" s="288" t="s">
        <v>1137</v>
      </c>
      <c r="C306" s="284"/>
      <c r="D306" s="284"/>
      <c r="E306" s="284"/>
      <c r="F306" s="290" t="s">
        <v>1138</v>
      </c>
      <c r="G306" s="299">
        <v>14900</v>
      </c>
      <c r="H306" s="299"/>
      <c r="I306" s="299"/>
      <c r="J306" s="299">
        <v>14900</v>
      </c>
      <c r="K306" s="299"/>
      <c r="L306" s="299"/>
      <c r="M306" s="299"/>
      <c r="N306" s="299"/>
      <c r="O306" s="299"/>
      <c r="P306" s="299"/>
      <c r="Q306" s="299"/>
      <c r="R306" s="299"/>
      <c r="S306" s="299"/>
      <c r="T306" s="299"/>
      <c r="U306" s="299">
        <v>5900</v>
      </c>
      <c r="V306" s="299"/>
      <c r="W306" s="299"/>
      <c r="X306" s="299">
        <v>5900</v>
      </c>
      <c r="Y306" s="9"/>
    </row>
    <row r="307" spans="1:25" s="285" customFormat="1" ht="38.25">
      <c r="A307" s="298" t="s">
        <v>691</v>
      </c>
      <c r="B307" s="288" t="s">
        <v>1139</v>
      </c>
      <c r="C307" s="284"/>
      <c r="D307" s="284"/>
      <c r="E307" s="284"/>
      <c r="F307" s="290" t="s">
        <v>1140</v>
      </c>
      <c r="G307" s="299">
        <v>209094.99799999999</v>
      </c>
      <c r="H307" s="299"/>
      <c r="I307" s="299"/>
      <c r="J307" s="299">
        <v>209094.99799999999</v>
      </c>
      <c r="K307" s="299"/>
      <c r="L307" s="299"/>
      <c r="M307" s="299"/>
      <c r="N307" s="299"/>
      <c r="O307" s="299"/>
      <c r="P307" s="299"/>
      <c r="Q307" s="299"/>
      <c r="R307" s="299"/>
      <c r="S307" s="299"/>
      <c r="T307" s="299"/>
      <c r="U307" s="299">
        <v>30000</v>
      </c>
      <c r="V307" s="299"/>
      <c r="W307" s="299"/>
      <c r="X307" s="299">
        <v>30000</v>
      </c>
      <c r="Y307" s="9"/>
    </row>
    <row r="308" spans="1:25" s="285" customFormat="1" ht="38.25">
      <c r="A308" s="298" t="s">
        <v>694</v>
      </c>
      <c r="B308" s="288" t="s">
        <v>1141</v>
      </c>
      <c r="C308" s="284"/>
      <c r="D308" s="284"/>
      <c r="E308" s="284"/>
      <c r="F308" s="290" t="s">
        <v>1142</v>
      </c>
      <c r="G308" s="299">
        <v>54047</v>
      </c>
      <c r="H308" s="299"/>
      <c r="I308" s="299"/>
      <c r="J308" s="299">
        <v>54047</v>
      </c>
      <c r="K308" s="299"/>
      <c r="L308" s="299"/>
      <c r="M308" s="299"/>
      <c r="N308" s="299"/>
      <c r="O308" s="299"/>
      <c r="P308" s="299">
        <v>3503.7429999999986</v>
      </c>
      <c r="Q308" s="299"/>
      <c r="R308" s="299"/>
      <c r="S308" s="299">
        <v>3503.7429999999986</v>
      </c>
      <c r="T308" s="299"/>
      <c r="U308" s="299">
        <v>25000</v>
      </c>
      <c r="V308" s="299"/>
      <c r="W308" s="299"/>
      <c r="X308" s="299">
        <v>25000</v>
      </c>
      <c r="Y308" s="9"/>
    </row>
    <row r="309" spans="1:25" s="285" customFormat="1" ht="76.5">
      <c r="A309" s="298" t="s">
        <v>697</v>
      </c>
      <c r="B309" s="288" t="s">
        <v>1143</v>
      </c>
      <c r="C309" s="284"/>
      <c r="D309" s="284"/>
      <c r="E309" s="284"/>
      <c r="F309" s="290" t="s">
        <v>1144</v>
      </c>
      <c r="G309" s="299">
        <v>29300</v>
      </c>
      <c r="H309" s="299"/>
      <c r="I309" s="299"/>
      <c r="J309" s="299">
        <v>29300</v>
      </c>
      <c r="K309" s="299"/>
      <c r="L309" s="299"/>
      <c r="M309" s="299"/>
      <c r="N309" s="299"/>
      <c r="O309" s="299"/>
      <c r="P309" s="299">
        <v>3546</v>
      </c>
      <c r="Q309" s="299"/>
      <c r="R309" s="299"/>
      <c r="S309" s="299">
        <v>3546</v>
      </c>
      <c r="T309" s="299"/>
      <c r="U309" s="299">
        <v>10000</v>
      </c>
      <c r="V309" s="299"/>
      <c r="W309" s="299"/>
      <c r="X309" s="299">
        <v>10000</v>
      </c>
      <c r="Y309" s="9"/>
    </row>
    <row r="310" spans="1:25" s="285" customFormat="1" ht="25.5">
      <c r="A310" s="298" t="s">
        <v>859</v>
      </c>
      <c r="B310" s="288" t="s">
        <v>1145</v>
      </c>
      <c r="C310" s="284"/>
      <c r="D310" s="284"/>
      <c r="E310" s="284"/>
      <c r="F310" s="290" t="s">
        <v>1146</v>
      </c>
      <c r="G310" s="299">
        <v>83465</v>
      </c>
      <c r="H310" s="299"/>
      <c r="I310" s="299"/>
      <c r="J310" s="299">
        <v>83465</v>
      </c>
      <c r="K310" s="299"/>
      <c r="L310" s="299"/>
      <c r="M310" s="299"/>
      <c r="N310" s="299"/>
      <c r="O310" s="299"/>
      <c r="P310" s="299">
        <v>47804.817999999999</v>
      </c>
      <c r="Q310" s="299"/>
      <c r="R310" s="299"/>
      <c r="S310" s="299">
        <v>47804.817999999999</v>
      </c>
      <c r="T310" s="299"/>
      <c r="U310" s="299">
        <v>20000</v>
      </c>
      <c r="V310" s="299"/>
      <c r="W310" s="299"/>
      <c r="X310" s="299">
        <v>20000</v>
      </c>
      <c r="Y310" s="9"/>
    </row>
    <row r="311" spans="1:25" s="285" customFormat="1" ht="38.25">
      <c r="A311" s="298" t="s">
        <v>864</v>
      </c>
      <c r="B311" s="288" t="s">
        <v>1147</v>
      </c>
      <c r="C311" s="284"/>
      <c r="D311" s="284"/>
      <c r="E311" s="284"/>
      <c r="F311" s="290" t="s">
        <v>1148</v>
      </c>
      <c r="G311" s="299">
        <v>14000</v>
      </c>
      <c r="H311" s="299"/>
      <c r="I311" s="299"/>
      <c r="J311" s="299">
        <v>14000</v>
      </c>
      <c r="K311" s="299"/>
      <c r="L311" s="299"/>
      <c r="M311" s="299"/>
      <c r="N311" s="299"/>
      <c r="O311" s="299"/>
      <c r="P311" s="299">
        <v>4394</v>
      </c>
      <c r="Q311" s="299"/>
      <c r="R311" s="299"/>
      <c r="S311" s="299">
        <v>4394</v>
      </c>
      <c r="T311" s="299"/>
      <c r="U311" s="299">
        <v>9000</v>
      </c>
      <c r="V311" s="299"/>
      <c r="W311" s="299"/>
      <c r="X311" s="299">
        <v>9000</v>
      </c>
      <c r="Y311" s="9"/>
    </row>
    <row r="312" spans="1:25" s="285" customFormat="1" ht="25.5">
      <c r="A312" s="298" t="s">
        <v>869</v>
      </c>
      <c r="B312" s="288" t="s">
        <v>1149</v>
      </c>
      <c r="C312" s="284"/>
      <c r="D312" s="284"/>
      <c r="E312" s="284"/>
      <c r="F312" s="290" t="s">
        <v>1150</v>
      </c>
      <c r="G312" s="299">
        <v>5565</v>
      </c>
      <c r="H312" s="299"/>
      <c r="I312" s="299"/>
      <c r="J312" s="299">
        <v>5565</v>
      </c>
      <c r="K312" s="299"/>
      <c r="L312" s="299"/>
      <c r="M312" s="299"/>
      <c r="N312" s="299"/>
      <c r="O312" s="299"/>
      <c r="P312" s="299">
        <v>1364</v>
      </c>
      <c r="Q312" s="299"/>
      <c r="R312" s="299"/>
      <c r="S312" s="299">
        <v>1364</v>
      </c>
      <c r="T312" s="299"/>
      <c r="U312" s="299">
        <v>3900</v>
      </c>
      <c r="V312" s="299"/>
      <c r="W312" s="299"/>
      <c r="X312" s="299">
        <v>3900</v>
      </c>
      <c r="Y312" s="9"/>
    </row>
    <row r="313" spans="1:25" s="285" customFormat="1" ht="25.5">
      <c r="A313" s="298" t="s">
        <v>874</v>
      </c>
      <c r="B313" s="305" t="s">
        <v>1067</v>
      </c>
      <c r="C313" s="284"/>
      <c r="D313" s="284"/>
      <c r="E313" s="284"/>
      <c r="F313" s="306" t="s">
        <v>1151</v>
      </c>
      <c r="G313" s="299">
        <v>5450</v>
      </c>
      <c r="H313" s="299"/>
      <c r="I313" s="299"/>
      <c r="J313" s="299">
        <v>450</v>
      </c>
      <c r="K313" s="299"/>
      <c r="L313" s="299"/>
      <c r="M313" s="299"/>
      <c r="N313" s="299"/>
      <c r="O313" s="299"/>
      <c r="P313" s="299">
        <v>3985</v>
      </c>
      <c r="Q313" s="299"/>
      <c r="R313" s="299"/>
      <c r="S313" s="299"/>
      <c r="T313" s="299"/>
      <c r="U313" s="299">
        <v>450</v>
      </c>
      <c r="V313" s="299"/>
      <c r="W313" s="299"/>
      <c r="X313" s="299">
        <v>450</v>
      </c>
      <c r="Y313" s="9"/>
    </row>
    <row r="314" spans="1:25" s="285" customFormat="1" ht="25.5">
      <c r="A314" s="298" t="s">
        <v>879</v>
      </c>
      <c r="B314" s="305" t="s">
        <v>1152</v>
      </c>
      <c r="C314" s="284"/>
      <c r="D314" s="284"/>
      <c r="E314" s="284"/>
      <c r="F314" s="306" t="s">
        <v>1153</v>
      </c>
      <c r="G314" s="299">
        <v>9350</v>
      </c>
      <c r="H314" s="299"/>
      <c r="I314" s="299"/>
      <c r="J314" s="299">
        <v>850</v>
      </c>
      <c r="K314" s="299"/>
      <c r="L314" s="299"/>
      <c r="M314" s="299"/>
      <c r="N314" s="299"/>
      <c r="O314" s="299"/>
      <c r="P314" s="299">
        <v>6000</v>
      </c>
      <c r="Q314" s="299"/>
      <c r="R314" s="299"/>
      <c r="S314" s="299"/>
      <c r="T314" s="299"/>
      <c r="U314" s="299">
        <v>850</v>
      </c>
      <c r="V314" s="299"/>
      <c r="W314" s="299"/>
      <c r="X314" s="299">
        <v>850</v>
      </c>
      <c r="Y314" s="9"/>
    </row>
    <row r="315" spans="1:25" s="285" customFormat="1" ht="25.5">
      <c r="A315" s="298" t="s">
        <v>884</v>
      </c>
      <c r="B315" s="305" t="s">
        <v>1154</v>
      </c>
      <c r="C315" s="284"/>
      <c r="D315" s="284"/>
      <c r="E315" s="284"/>
      <c r="F315" s="306" t="s">
        <v>1155</v>
      </c>
      <c r="G315" s="299">
        <v>9900</v>
      </c>
      <c r="H315" s="299"/>
      <c r="I315" s="299"/>
      <c r="J315" s="299">
        <v>900</v>
      </c>
      <c r="K315" s="299"/>
      <c r="L315" s="299"/>
      <c r="M315" s="299"/>
      <c r="N315" s="299"/>
      <c r="O315" s="299"/>
      <c r="P315" s="299">
        <v>9406</v>
      </c>
      <c r="Q315" s="299"/>
      <c r="R315" s="299"/>
      <c r="S315" s="299">
        <v>406</v>
      </c>
      <c r="T315" s="299"/>
      <c r="U315" s="299">
        <v>494</v>
      </c>
      <c r="V315" s="299"/>
      <c r="W315" s="299"/>
      <c r="X315" s="299">
        <v>494</v>
      </c>
      <c r="Y315" s="9"/>
    </row>
    <row r="316" spans="1:25" s="285" customFormat="1" ht="38.25">
      <c r="A316" s="298" t="s">
        <v>889</v>
      </c>
      <c r="B316" s="305" t="s">
        <v>1156</v>
      </c>
      <c r="C316" s="284"/>
      <c r="D316" s="284"/>
      <c r="E316" s="284"/>
      <c r="F316" s="306" t="s">
        <v>1157</v>
      </c>
      <c r="G316" s="299">
        <v>3800</v>
      </c>
      <c r="H316" s="299"/>
      <c r="I316" s="299"/>
      <c r="J316" s="299">
        <v>500</v>
      </c>
      <c r="K316" s="299"/>
      <c r="L316" s="299"/>
      <c r="M316" s="299"/>
      <c r="N316" s="299"/>
      <c r="O316" s="299"/>
      <c r="P316" s="299">
        <v>2029</v>
      </c>
      <c r="Q316" s="299"/>
      <c r="R316" s="299"/>
      <c r="S316" s="299">
        <v>0</v>
      </c>
      <c r="T316" s="299"/>
      <c r="U316" s="299">
        <v>500</v>
      </c>
      <c r="V316" s="299"/>
      <c r="W316" s="299"/>
      <c r="X316" s="299">
        <v>500</v>
      </c>
      <c r="Y316" s="9"/>
    </row>
    <row r="317" spans="1:25" s="285" customFormat="1" ht="38.25">
      <c r="A317" s="298" t="s">
        <v>894</v>
      </c>
      <c r="B317" s="305" t="s">
        <v>1158</v>
      </c>
      <c r="C317" s="284"/>
      <c r="D317" s="284"/>
      <c r="E317" s="284"/>
      <c r="F317" s="306" t="s">
        <v>1159</v>
      </c>
      <c r="G317" s="299">
        <v>3800</v>
      </c>
      <c r="H317" s="299"/>
      <c r="I317" s="299"/>
      <c r="J317" s="299">
        <v>500</v>
      </c>
      <c r="K317" s="299"/>
      <c r="L317" s="299"/>
      <c r="M317" s="299"/>
      <c r="N317" s="299"/>
      <c r="O317" s="299"/>
      <c r="P317" s="299">
        <v>3700</v>
      </c>
      <c r="Q317" s="299"/>
      <c r="R317" s="299"/>
      <c r="S317" s="299">
        <v>400</v>
      </c>
      <c r="T317" s="299"/>
      <c r="U317" s="299">
        <v>100</v>
      </c>
      <c r="V317" s="299"/>
      <c r="W317" s="299"/>
      <c r="X317" s="299">
        <v>100</v>
      </c>
      <c r="Y317" s="9"/>
    </row>
    <row r="318" spans="1:25" s="285" customFormat="1" ht="25.5">
      <c r="A318" s="298" t="s">
        <v>899</v>
      </c>
      <c r="B318" s="305" t="s">
        <v>1160</v>
      </c>
      <c r="C318" s="284"/>
      <c r="D318" s="284"/>
      <c r="E318" s="284"/>
      <c r="F318" s="306" t="s">
        <v>1161</v>
      </c>
      <c r="G318" s="299">
        <v>11000</v>
      </c>
      <c r="H318" s="299"/>
      <c r="I318" s="299"/>
      <c r="J318" s="299">
        <v>1000</v>
      </c>
      <c r="K318" s="299"/>
      <c r="L318" s="299"/>
      <c r="M318" s="299"/>
      <c r="N318" s="299"/>
      <c r="O318" s="299"/>
      <c r="P318" s="299">
        <v>8230</v>
      </c>
      <c r="Q318" s="299"/>
      <c r="R318" s="299"/>
      <c r="S318" s="299">
        <v>0</v>
      </c>
      <c r="T318" s="299"/>
      <c r="U318" s="299">
        <v>1000</v>
      </c>
      <c r="V318" s="299"/>
      <c r="W318" s="299"/>
      <c r="X318" s="299">
        <v>1000</v>
      </c>
      <c r="Y318" s="9"/>
    </row>
    <row r="319" spans="1:25" s="285" customFormat="1" ht="38.25">
      <c r="A319" s="298" t="s">
        <v>904</v>
      </c>
      <c r="B319" s="305" t="s">
        <v>1162</v>
      </c>
      <c r="C319" s="284"/>
      <c r="D319" s="284"/>
      <c r="E319" s="284"/>
      <c r="F319" s="306" t="s">
        <v>1163</v>
      </c>
      <c r="G319" s="299">
        <v>7650</v>
      </c>
      <c r="H319" s="299"/>
      <c r="I319" s="299"/>
      <c r="J319" s="299">
        <v>650</v>
      </c>
      <c r="K319" s="299"/>
      <c r="L319" s="299"/>
      <c r="M319" s="299"/>
      <c r="N319" s="299"/>
      <c r="O319" s="299"/>
      <c r="P319" s="299">
        <v>2800</v>
      </c>
      <c r="Q319" s="299"/>
      <c r="R319" s="299"/>
      <c r="S319" s="299">
        <v>0</v>
      </c>
      <c r="T319" s="299"/>
      <c r="U319" s="299">
        <v>650</v>
      </c>
      <c r="V319" s="299"/>
      <c r="W319" s="299"/>
      <c r="X319" s="299">
        <v>650</v>
      </c>
      <c r="Y319" s="9"/>
    </row>
    <row r="320" spans="1:25" s="285" customFormat="1" ht="38.25">
      <c r="A320" s="298" t="s">
        <v>909</v>
      </c>
      <c r="B320" s="305" t="s">
        <v>1069</v>
      </c>
      <c r="C320" s="284"/>
      <c r="D320" s="284"/>
      <c r="E320" s="284"/>
      <c r="F320" s="306" t="s">
        <v>1070</v>
      </c>
      <c r="G320" s="299">
        <v>26500</v>
      </c>
      <c r="H320" s="299"/>
      <c r="I320" s="299"/>
      <c r="J320" s="299">
        <v>2100</v>
      </c>
      <c r="K320" s="299"/>
      <c r="L320" s="299"/>
      <c r="M320" s="299"/>
      <c r="N320" s="299"/>
      <c r="O320" s="299"/>
      <c r="P320" s="299">
        <v>16200</v>
      </c>
      <c r="Q320" s="299"/>
      <c r="R320" s="299"/>
      <c r="S320" s="299"/>
      <c r="T320" s="299"/>
      <c r="U320" s="299">
        <v>1700</v>
      </c>
      <c r="V320" s="299"/>
      <c r="W320" s="299"/>
      <c r="X320" s="299">
        <v>1700</v>
      </c>
      <c r="Y320" s="9"/>
    </row>
    <row r="321" spans="1:25" s="285" customFormat="1" ht="38.25">
      <c r="A321" s="298" t="s">
        <v>914</v>
      </c>
      <c r="B321" s="305" t="s">
        <v>1071</v>
      </c>
      <c r="C321" s="284"/>
      <c r="D321" s="284"/>
      <c r="E321" s="284"/>
      <c r="F321" s="306" t="s">
        <v>1072</v>
      </c>
      <c r="G321" s="299">
        <v>7100</v>
      </c>
      <c r="H321" s="299"/>
      <c r="I321" s="299"/>
      <c r="J321" s="299">
        <v>600</v>
      </c>
      <c r="K321" s="299"/>
      <c r="L321" s="299"/>
      <c r="M321" s="299"/>
      <c r="N321" s="299"/>
      <c r="O321" s="299"/>
      <c r="P321" s="299">
        <v>4300</v>
      </c>
      <c r="Q321" s="299"/>
      <c r="R321" s="299"/>
      <c r="S321" s="299">
        <v>300</v>
      </c>
      <c r="T321" s="299"/>
      <c r="U321" s="299">
        <v>100</v>
      </c>
      <c r="V321" s="299"/>
      <c r="W321" s="299"/>
      <c r="X321" s="299">
        <v>100</v>
      </c>
      <c r="Y321" s="9"/>
    </row>
    <row r="322" spans="1:25" s="285" customFormat="1" ht="38.25">
      <c r="A322" s="298" t="s">
        <v>919</v>
      </c>
      <c r="B322" s="305" t="s">
        <v>1073</v>
      </c>
      <c r="C322" s="284"/>
      <c r="D322" s="284"/>
      <c r="E322" s="284"/>
      <c r="F322" s="306" t="s">
        <v>1074</v>
      </c>
      <c r="G322" s="299">
        <v>8800</v>
      </c>
      <c r="H322" s="299"/>
      <c r="I322" s="299"/>
      <c r="J322" s="299">
        <v>800</v>
      </c>
      <c r="K322" s="299"/>
      <c r="L322" s="299"/>
      <c r="M322" s="299"/>
      <c r="N322" s="299"/>
      <c r="O322" s="299"/>
      <c r="P322" s="299">
        <v>7200</v>
      </c>
      <c r="Q322" s="299"/>
      <c r="R322" s="299"/>
      <c r="S322" s="299"/>
      <c r="T322" s="299"/>
      <c r="U322" s="299">
        <v>600</v>
      </c>
      <c r="V322" s="299"/>
      <c r="W322" s="299"/>
      <c r="X322" s="299">
        <v>600</v>
      </c>
      <c r="Y322" s="9"/>
    </row>
    <row r="323" spans="1:25" s="285" customFormat="1" ht="38.25">
      <c r="A323" s="298" t="s">
        <v>924</v>
      </c>
      <c r="B323" s="305" t="s">
        <v>1164</v>
      </c>
      <c r="C323" s="284"/>
      <c r="D323" s="284"/>
      <c r="E323" s="284"/>
      <c r="F323" s="306" t="s">
        <v>1165</v>
      </c>
      <c r="G323" s="299">
        <v>5500</v>
      </c>
      <c r="H323" s="299"/>
      <c r="I323" s="299"/>
      <c r="J323" s="299">
        <v>5500</v>
      </c>
      <c r="K323" s="299"/>
      <c r="L323" s="299"/>
      <c r="M323" s="299"/>
      <c r="N323" s="299"/>
      <c r="O323" s="299"/>
      <c r="P323" s="299">
        <v>1365</v>
      </c>
      <c r="Q323" s="299"/>
      <c r="R323" s="299"/>
      <c r="S323" s="299">
        <v>1365</v>
      </c>
      <c r="T323" s="299"/>
      <c r="U323" s="299">
        <v>3900</v>
      </c>
      <c r="V323" s="299"/>
      <c r="W323" s="299"/>
      <c r="X323" s="299">
        <v>3900</v>
      </c>
      <c r="Y323" s="9"/>
    </row>
    <row r="324" spans="1:25" s="285" customFormat="1" ht="38.25">
      <c r="A324" s="298" t="s">
        <v>929</v>
      </c>
      <c r="B324" s="305" t="s">
        <v>1166</v>
      </c>
      <c r="C324" s="284"/>
      <c r="D324" s="284"/>
      <c r="E324" s="284"/>
      <c r="F324" s="306" t="s">
        <v>1167</v>
      </c>
      <c r="G324" s="299">
        <v>3189</v>
      </c>
      <c r="H324" s="299"/>
      <c r="I324" s="299"/>
      <c r="J324" s="299">
        <v>1139</v>
      </c>
      <c r="K324" s="299"/>
      <c r="L324" s="299"/>
      <c r="M324" s="299"/>
      <c r="N324" s="299"/>
      <c r="O324" s="299"/>
      <c r="P324" s="299">
        <v>2758</v>
      </c>
      <c r="Q324" s="299"/>
      <c r="R324" s="299"/>
      <c r="S324" s="299">
        <v>708</v>
      </c>
      <c r="T324" s="299"/>
      <c r="U324" s="299">
        <v>275</v>
      </c>
      <c r="V324" s="299"/>
      <c r="W324" s="299"/>
      <c r="X324" s="299">
        <v>275</v>
      </c>
      <c r="Y324" s="9"/>
    </row>
    <row r="325" spans="1:25" s="285" customFormat="1" ht="25.5">
      <c r="A325" s="298" t="s">
        <v>934</v>
      </c>
      <c r="B325" s="315" t="s">
        <v>1156</v>
      </c>
      <c r="C325" s="284"/>
      <c r="D325" s="284"/>
      <c r="E325" s="284"/>
      <c r="F325" s="316" t="s">
        <v>1168</v>
      </c>
      <c r="G325" s="299">
        <v>3800</v>
      </c>
      <c r="H325" s="299"/>
      <c r="I325" s="299"/>
      <c r="J325" s="299">
        <v>500</v>
      </c>
      <c r="K325" s="299"/>
      <c r="L325" s="299"/>
      <c r="M325" s="299"/>
      <c r="N325" s="299"/>
      <c r="O325" s="299"/>
      <c r="P325" s="299">
        <v>3300</v>
      </c>
      <c r="Q325" s="299"/>
      <c r="R325" s="299"/>
      <c r="S325" s="299"/>
      <c r="T325" s="299"/>
      <c r="U325" s="299">
        <v>310</v>
      </c>
      <c r="V325" s="299"/>
      <c r="W325" s="299"/>
      <c r="X325" s="299">
        <v>310</v>
      </c>
      <c r="Y325" s="9"/>
    </row>
    <row r="326" spans="1:25" s="285" customFormat="1" ht="38.25">
      <c r="A326" s="298" t="s">
        <v>939</v>
      </c>
      <c r="B326" s="305" t="s">
        <v>1169</v>
      </c>
      <c r="C326" s="284"/>
      <c r="D326" s="284"/>
      <c r="E326" s="284"/>
      <c r="F326" s="306" t="s">
        <v>1170</v>
      </c>
      <c r="G326" s="299">
        <v>3800</v>
      </c>
      <c r="H326" s="299"/>
      <c r="I326" s="299"/>
      <c r="J326" s="299">
        <v>200</v>
      </c>
      <c r="K326" s="299"/>
      <c r="L326" s="299"/>
      <c r="M326" s="299"/>
      <c r="N326" s="299"/>
      <c r="O326" s="299"/>
      <c r="P326" s="299">
        <v>3600</v>
      </c>
      <c r="Q326" s="299"/>
      <c r="R326" s="299"/>
      <c r="S326" s="299">
        <v>0</v>
      </c>
      <c r="T326" s="299"/>
      <c r="U326" s="299">
        <v>0</v>
      </c>
      <c r="V326" s="299"/>
      <c r="W326" s="299"/>
      <c r="X326" s="299">
        <v>0</v>
      </c>
      <c r="Y326" s="9"/>
    </row>
    <row r="327" spans="1:25" s="285" customFormat="1" ht="38.25">
      <c r="A327" s="298" t="s">
        <v>944</v>
      </c>
      <c r="B327" s="305" t="s">
        <v>1171</v>
      </c>
      <c r="C327" s="284"/>
      <c r="D327" s="284"/>
      <c r="E327" s="284"/>
      <c r="F327" s="306" t="s">
        <v>1172</v>
      </c>
      <c r="G327" s="299">
        <v>3800</v>
      </c>
      <c r="H327" s="299"/>
      <c r="I327" s="299"/>
      <c r="J327" s="299">
        <v>500</v>
      </c>
      <c r="K327" s="299"/>
      <c r="L327" s="299"/>
      <c r="M327" s="299"/>
      <c r="N327" s="299"/>
      <c r="O327" s="299"/>
      <c r="P327" s="299">
        <v>3300</v>
      </c>
      <c r="Q327" s="299"/>
      <c r="R327" s="299"/>
      <c r="S327" s="299">
        <v>0</v>
      </c>
      <c r="T327" s="299"/>
      <c r="U327" s="299">
        <v>0</v>
      </c>
      <c r="V327" s="299"/>
      <c r="W327" s="299"/>
      <c r="X327" s="299">
        <v>0</v>
      </c>
      <c r="Y327" s="9"/>
    </row>
    <row r="328" spans="1:25" s="285" customFormat="1" ht="38.25">
      <c r="A328" s="298" t="s">
        <v>949</v>
      </c>
      <c r="B328" s="305" t="s">
        <v>1173</v>
      </c>
      <c r="C328" s="284"/>
      <c r="D328" s="284"/>
      <c r="E328" s="284"/>
      <c r="F328" s="306" t="s">
        <v>1174</v>
      </c>
      <c r="G328" s="299">
        <v>13694</v>
      </c>
      <c r="H328" s="299"/>
      <c r="I328" s="299"/>
      <c r="J328" s="299">
        <v>1694</v>
      </c>
      <c r="K328" s="299"/>
      <c r="L328" s="299"/>
      <c r="M328" s="299"/>
      <c r="N328" s="299"/>
      <c r="O328" s="299"/>
      <c r="P328" s="299">
        <v>12788</v>
      </c>
      <c r="Q328" s="299"/>
      <c r="R328" s="299"/>
      <c r="S328" s="299">
        <v>1388</v>
      </c>
      <c r="T328" s="299"/>
      <c r="U328" s="299">
        <v>306</v>
      </c>
      <c r="V328" s="299"/>
      <c r="W328" s="299"/>
      <c r="X328" s="299">
        <v>306</v>
      </c>
      <c r="Y328" s="9"/>
    </row>
    <row r="329" spans="1:25" s="285" customFormat="1" ht="25.5">
      <c r="A329" s="298" t="s">
        <v>954</v>
      </c>
      <c r="B329" s="305" t="s">
        <v>1175</v>
      </c>
      <c r="C329" s="284"/>
      <c r="D329" s="284"/>
      <c r="E329" s="284"/>
      <c r="F329" s="306" t="s">
        <v>1176</v>
      </c>
      <c r="G329" s="299">
        <v>5726</v>
      </c>
      <c r="H329" s="299"/>
      <c r="I329" s="299"/>
      <c r="J329" s="299">
        <v>26</v>
      </c>
      <c r="K329" s="299"/>
      <c r="L329" s="299"/>
      <c r="M329" s="299"/>
      <c r="N329" s="299"/>
      <c r="O329" s="299"/>
      <c r="P329" s="299">
        <v>5700</v>
      </c>
      <c r="Q329" s="299"/>
      <c r="R329" s="299"/>
      <c r="S329" s="299">
        <v>0</v>
      </c>
      <c r="T329" s="299"/>
      <c r="U329" s="299">
        <v>26</v>
      </c>
      <c r="V329" s="299"/>
      <c r="W329" s="299"/>
      <c r="X329" s="299">
        <v>26</v>
      </c>
      <c r="Y329" s="9"/>
    </row>
    <row r="330" spans="1:25" s="285" customFormat="1" ht="25.5">
      <c r="A330" s="298" t="s">
        <v>959</v>
      </c>
      <c r="B330" s="305" t="s">
        <v>1177</v>
      </c>
      <c r="C330" s="284"/>
      <c r="D330" s="284"/>
      <c r="E330" s="284"/>
      <c r="F330" s="306" t="s">
        <v>1178</v>
      </c>
      <c r="G330" s="299">
        <v>3000</v>
      </c>
      <c r="H330" s="299"/>
      <c r="I330" s="299"/>
      <c r="J330" s="299">
        <v>300</v>
      </c>
      <c r="K330" s="299"/>
      <c r="L330" s="299"/>
      <c r="M330" s="299"/>
      <c r="N330" s="299"/>
      <c r="O330" s="299"/>
      <c r="P330" s="299">
        <v>2850</v>
      </c>
      <c r="Q330" s="299"/>
      <c r="R330" s="299"/>
      <c r="S330" s="299">
        <v>150</v>
      </c>
      <c r="T330" s="299"/>
      <c r="U330" s="299">
        <v>100</v>
      </c>
      <c r="V330" s="299"/>
      <c r="W330" s="299"/>
      <c r="X330" s="299">
        <v>100</v>
      </c>
      <c r="Y330" s="9"/>
    </row>
    <row r="331" spans="1:25" s="285" customFormat="1" ht="25.5">
      <c r="A331" s="298" t="s">
        <v>964</v>
      </c>
      <c r="B331" s="305" t="s">
        <v>1179</v>
      </c>
      <c r="C331" s="284"/>
      <c r="D331" s="284"/>
      <c r="E331" s="284"/>
      <c r="F331" s="306" t="s">
        <v>1092</v>
      </c>
      <c r="G331" s="299">
        <v>13000</v>
      </c>
      <c r="H331" s="299"/>
      <c r="I331" s="299"/>
      <c r="J331" s="299">
        <v>5000</v>
      </c>
      <c r="K331" s="299"/>
      <c r="L331" s="299"/>
      <c r="M331" s="299"/>
      <c r="N331" s="299"/>
      <c r="O331" s="299"/>
      <c r="P331" s="299">
        <v>2856</v>
      </c>
      <c r="Q331" s="299"/>
      <c r="R331" s="299"/>
      <c r="S331" s="299"/>
      <c r="T331" s="299"/>
      <c r="U331" s="299">
        <v>4000</v>
      </c>
      <c r="V331" s="299"/>
      <c r="W331" s="299"/>
      <c r="X331" s="299">
        <v>4000</v>
      </c>
      <c r="Y331" s="9"/>
    </row>
    <row r="332" spans="1:25" s="285" customFormat="1" ht="51">
      <c r="A332" s="298" t="s">
        <v>968</v>
      </c>
      <c r="B332" s="305" t="s">
        <v>1180</v>
      </c>
      <c r="C332" s="284"/>
      <c r="D332" s="284"/>
      <c r="E332" s="284"/>
      <c r="F332" s="306" t="s">
        <v>1181</v>
      </c>
      <c r="G332" s="299">
        <v>12115</v>
      </c>
      <c r="H332" s="299"/>
      <c r="I332" s="299"/>
      <c r="J332" s="299">
        <v>3165.1440000000002</v>
      </c>
      <c r="K332" s="299"/>
      <c r="L332" s="299"/>
      <c r="M332" s="299"/>
      <c r="N332" s="299"/>
      <c r="O332" s="299"/>
      <c r="P332" s="299">
        <v>9949.8559999999998</v>
      </c>
      <c r="Q332" s="299"/>
      <c r="R332" s="299"/>
      <c r="S332" s="299">
        <v>1000</v>
      </c>
      <c r="T332" s="299"/>
      <c r="U332" s="299">
        <v>2165.1440000000002</v>
      </c>
      <c r="V332" s="299"/>
      <c r="W332" s="299"/>
      <c r="X332" s="299">
        <v>2165.1440000000002</v>
      </c>
      <c r="Y332" s="9"/>
    </row>
    <row r="333" spans="1:25" s="285" customFormat="1" ht="51">
      <c r="A333" s="298" t="s">
        <v>972</v>
      </c>
      <c r="B333" s="305" t="s">
        <v>1182</v>
      </c>
      <c r="C333" s="284"/>
      <c r="D333" s="284"/>
      <c r="E333" s="284"/>
      <c r="F333" s="306" t="s">
        <v>1183</v>
      </c>
      <c r="G333" s="299">
        <v>7600</v>
      </c>
      <c r="H333" s="299"/>
      <c r="I333" s="299"/>
      <c r="J333" s="299">
        <v>7600</v>
      </c>
      <c r="K333" s="299"/>
      <c r="L333" s="299"/>
      <c r="M333" s="299"/>
      <c r="N333" s="299"/>
      <c r="O333" s="299"/>
      <c r="P333" s="299">
        <v>7593</v>
      </c>
      <c r="Q333" s="299"/>
      <c r="R333" s="299"/>
      <c r="S333" s="299">
        <v>7593</v>
      </c>
      <c r="T333" s="299"/>
      <c r="U333" s="299">
        <v>0</v>
      </c>
      <c r="V333" s="299"/>
      <c r="W333" s="299"/>
      <c r="X333" s="299">
        <v>0</v>
      </c>
      <c r="Y333" s="9"/>
    </row>
    <row r="334" spans="1:25" s="285" customFormat="1" ht="25.5">
      <c r="A334" s="298" t="s">
        <v>976</v>
      </c>
      <c r="B334" s="305" t="s">
        <v>1184</v>
      </c>
      <c r="C334" s="284"/>
      <c r="D334" s="284"/>
      <c r="E334" s="284"/>
      <c r="F334" s="314" t="s">
        <v>1185</v>
      </c>
      <c r="G334" s="299">
        <v>3000</v>
      </c>
      <c r="H334" s="299"/>
      <c r="I334" s="299"/>
      <c r="J334" s="299">
        <v>3000</v>
      </c>
      <c r="K334" s="299"/>
      <c r="L334" s="299"/>
      <c r="M334" s="299"/>
      <c r="N334" s="299"/>
      <c r="O334" s="299"/>
      <c r="P334" s="299">
        <v>2000</v>
      </c>
      <c r="Q334" s="299"/>
      <c r="R334" s="299"/>
      <c r="S334" s="299">
        <v>2000</v>
      </c>
      <c r="T334" s="299"/>
      <c r="U334" s="299">
        <v>850</v>
      </c>
      <c r="V334" s="299"/>
      <c r="W334" s="299"/>
      <c r="X334" s="299">
        <v>850</v>
      </c>
      <c r="Y334" s="9"/>
    </row>
    <row r="335" spans="1:25" s="285" customFormat="1" ht="38.25">
      <c r="A335" s="298" t="s">
        <v>981</v>
      </c>
      <c r="B335" s="305" t="s">
        <v>1186</v>
      </c>
      <c r="C335" s="284"/>
      <c r="D335" s="284"/>
      <c r="E335" s="284"/>
      <c r="F335" s="314" t="s">
        <v>1187</v>
      </c>
      <c r="G335" s="299">
        <v>4500</v>
      </c>
      <c r="H335" s="299"/>
      <c r="I335" s="299"/>
      <c r="J335" s="299">
        <v>225</v>
      </c>
      <c r="K335" s="299"/>
      <c r="L335" s="299"/>
      <c r="M335" s="299"/>
      <c r="N335" s="299"/>
      <c r="O335" s="299"/>
      <c r="P335" s="299">
        <v>4491.74</v>
      </c>
      <c r="Q335" s="299"/>
      <c r="R335" s="299"/>
      <c r="S335" s="299">
        <v>216.74</v>
      </c>
      <c r="T335" s="299"/>
      <c r="U335" s="299">
        <v>0</v>
      </c>
      <c r="V335" s="299"/>
      <c r="W335" s="299"/>
      <c r="X335" s="299">
        <v>0</v>
      </c>
      <c r="Y335" s="9"/>
    </row>
    <row r="336" spans="1:25" s="285" customFormat="1" ht="51">
      <c r="A336" s="298" t="s">
        <v>986</v>
      </c>
      <c r="B336" s="305" t="s">
        <v>1188</v>
      </c>
      <c r="C336" s="284"/>
      <c r="D336" s="284"/>
      <c r="E336" s="284"/>
      <c r="F336" s="314" t="s">
        <v>1189</v>
      </c>
      <c r="G336" s="299">
        <v>500</v>
      </c>
      <c r="H336" s="299"/>
      <c r="I336" s="299"/>
      <c r="J336" s="299">
        <v>500</v>
      </c>
      <c r="K336" s="299"/>
      <c r="L336" s="299"/>
      <c r="M336" s="299"/>
      <c r="N336" s="299"/>
      <c r="O336" s="299"/>
      <c r="P336" s="299">
        <v>0</v>
      </c>
      <c r="Q336" s="299"/>
      <c r="R336" s="299"/>
      <c r="S336" s="299">
        <v>0</v>
      </c>
      <c r="T336" s="299"/>
      <c r="U336" s="299">
        <v>475</v>
      </c>
      <c r="V336" s="299"/>
      <c r="W336" s="299"/>
      <c r="X336" s="299">
        <v>475</v>
      </c>
      <c r="Y336" s="9"/>
    </row>
    <row r="337" spans="1:25" s="285" customFormat="1" ht="38.25">
      <c r="A337" s="298" t="s">
        <v>991</v>
      </c>
      <c r="B337" s="305" t="s">
        <v>1186</v>
      </c>
      <c r="C337" s="284"/>
      <c r="D337" s="284"/>
      <c r="E337" s="284"/>
      <c r="F337" s="314" t="s">
        <v>1187</v>
      </c>
      <c r="G337" s="299">
        <v>4500</v>
      </c>
      <c r="H337" s="299"/>
      <c r="I337" s="299"/>
      <c r="J337" s="299">
        <v>225</v>
      </c>
      <c r="K337" s="299"/>
      <c r="L337" s="299"/>
      <c r="M337" s="299"/>
      <c r="N337" s="299"/>
      <c r="O337" s="299"/>
      <c r="P337" s="299">
        <v>4491.74</v>
      </c>
      <c r="Q337" s="299"/>
      <c r="R337" s="299"/>
      <c r="S337" s="299">
        <v>216.74</v>
      </c>
      <c r="T337" s="299"/>
      <c r="U337" s="299">
        <v>0</v>
      </c>
      <c r="V337" s="299"/>
      <c r="W337" s="299"/>
      <c r="X337" s="299">
        <v>0</v>
      </c>
      <c r="Y337" s="9"/>
    </row>
    <row r="338" spans="1:25" s="285" customFormat="1" ht="51">
      <c r="A338" s="298" t="s">
        <v>996</v>
      </c>
      <c r="B338" s="305" t="s">
        <v>1188</v>
      </c>
      <c r="C338" s="284"/>
      <c r="D338" s="284"/>
      <c r="E338" s="284"/>
      <c r="F338" s="314" t="s">
        <v>1189</v>
      </c>
      <c r="G338" s="299">
        <v>500</v>
      </c>
      <c r="H338" s="299"/>
      <c r="I338" s="299"/>
      <c r="J338" s="299">
        <v>500</v>
      </c>
      <c r="K338" s="299"/>
      <c r="L338" s="299"/>
      <c r="M338" s="299"/>
      <c r="N338" s="299"/>
      <c r="O338" s="299"/>
      <c r="P338" s="299">
        <v>0</v>
      </c>
      <c r="Q338" s="299"/>
      <c r="R338" s="299"/>
      <c r="S338" s="299">
        <v>0</v>
      </c>
      <c r="T338" s="299"/>
      <c r="U338" s="299">
        <v>0</v>
      </c>
      <c r="V338" s="299"/>
      <c r="W338" s="299"/>
      <c r="X338" s="299">
        <v>0</v>
      </c>
      <c r="Y338" s="9"/>
    </row>
    <row r="339" spans="1:25" s="285" customFormat="1" ht="51">
      <c r="A339" s="298" t="s">
        <v>1001</v>
      </c>
      <c r="B339" s="305" t="s">
        <v>1190</v>
      </c>
      <c r="C339" s="284"/>
      <c r="D339" s="284"/>
      <c r="E339" s="284"/>
      <c r="F339" s="314" t="s">
        <v>1191</v>
      </c>
      <c r="G339" s="299">
        <v>7500</v>
      </c>
      <c r="H339" s="299"/>
      <c r="I339" s="299"/>
      <c r="J339" s="299">
        <v>375</v>
      </c>
      <c r="K339" s="299"/>
      <c r="L339" s="299"/>
      <c r="M339" s="299"/>
      <c r="N339" s="299"/>
      <c r="O339" s="299"/>
      <c r="P339" s="299">
        <v>7461</v>
      </c>
      <c r="Q339" s="299"/>
      <c r="R339" s="299"/>
      <c r="S339" s="299">
        <v>336</v>
      </c>
      <c r="T339" s="299"/>
      <c r="U339" s="299"/>
      <c r="V339" s="299"/>
      <c r="W339" s="299"/>
      <c r="X339" s="299"/>
      <c r="Y339" s="9"/>
    </row>
    <row r="340" spans="1:25" s="285" customFormat="1" ht="51">
      <c r="A340" s="298" t="s">
        <v>1006</v>
      </c>
      <c r="B340" s="305" t="s">
        <v>1192</v>
      </c>
      <c r="C340" s="284"/>
      <c r="D340" s="284"/>
      <c r="E340" s="284"/>
      <c r="F340" s="314" t="s">
        <v>1193</v>
      </c>
      <c r="G340" s="299">
        <v>6000</v>
      </c>
      <c r="H340" s="299"/>
      <c r="I340" s="299"/>
      <c r="J340" s="299">
        <v>1800</v>
      </c>
      <c r="K340" s="299"/>
      <c r="L340" s="299"/>
      <c r="M340" s="299"/>
      <c r="N340" s="299"/>
      <c r="O340" s="299"/>
      <c r="P340" s="299">
        <v>5200</v>
      </c>
      <c r="Q340" s="299"/>
      <c r="R340" s="299"/>
      <c r="S340" s="299">
        <v>1000</v>
      </c>
      <c r="T340" s="299"/>
      <c r="U340" s="299">
        <v>400</v>
      </c>
      <c r="V340" s="299"/>
      <c r="W340" s="299"/>
      <c r="X340" s="299">
        <v>400</v>
      </c>
      <c r="Y340" s="9"/>
    </row>
    <row r="341" spans="1:25" s="285" customFormat="1" ht="63.75">
      <c r="A341" s="298" t="s">
        <v>1011</v>
      </c>
      <c r="B341" s="305" t="s">
        <v>1194</v>
      </c>
      <c r="C341" s="284"/>
      <c r="D341" s="284"/>
      <c r="E341" s="284"/>
      <c r="F341" s="314" t="s">
        <v>1195</v>
      </c>
      <c r="G341" s="299">
        <v>3800</v>
      </c>
      <c r="H341" s="299"/>
      <c r="I341" s="299"/>
      <c r="J341" s="299">
        <v>950</v>
      </c>
      <c r="K341" s="299"/>
      <c r="L341" s="299"/>
      <c r="M341" s="299"/>
      <c r="N341" s="299"/>
      <c r="O341" s="299"/>
      <c r="P341" s="299">
        <v>3773.5920000000001</v>
      </c>
      <c r="Q341" s="299"/>
      <c r="R341" s="299"/>
      <c r="S341" s="299">
        <v>923.59199999999998</v>
      </c>
      <c r="T341" s="299"/>
      <c r="U341" s="299"/>
      <c r="V341" s="299"/>
      <c r="W341" s="299"/>
      <c r="X341" s="299"/>
      <c r="Y341" s="9"/>
    </row>
    <row r="342" spans="1:25" s="285" customFormat="1" ht="18.75">
      <c r="A342" s="282" t="s">
        <v>105</v>
      </c>
      <c r="B342" s="286" t="s">
        <v>447</v>
      </c>
      <c r="C342" s="284"/>
      <c r="D342" s="284"/>
      <c r="E342" s="284"/>
      <c r="F342" s="284"/>
      <c r="G342" s="280">
        <f>G343</f>
        <v>1448568.4140000001</v>
      </c>
      <c r="H342" s="280">
        <f t="shared" ref="H342:X342" si="13">H343</f>
        <v>0</v>
      </c>
      <c r="I342" s="280">
        <f t="shared" si="13"/>
        <v>0</v>
      </c>
      <c r="J342" s="280">
        <f t="shared" si="13"/>
        <v>990035.56299999997</v>
      </c>
      <c r="K342" s="280">
        <f t="shared" si="13"/>
        <v>0</v>
      </c>
      <c r="L342" s="280">
        <f t="shared" si="13"/>
        <v>0</v>
      </c>
      <c r="M342" s="280">
        <f t="shared" si="13"/>
        <v>0</v>
      </c>
      <c r="N342" s="280">
        <f t="shared" si="13"/>
        <v>0</v>
      </c>
      <c r="O342" s="280">
        <f t="shared" si="13"/>
        <v>0</v>
      </c>
      <c r="P342" s="280">
        <f t="shared" si="13"/>
        <v>1116389.0159999998</v>
      </c>
      <c r="Q342" s="280">
        <f t="shared" si="13"/>
        <v>0</v>
      </c>
      <c r="R342" s="280">
        <f t="shared" si="13"/>
        <v>0</v>
      </c>
      <c r="S342" s="280">
        <f t="shared" si="13"/>
        <v>724434.62699999998</v>
      </c>
      <c r="T342" s="280">
        <f t="shared" si="13"/>
        <v>0</v>
      </c>
      <c r="U342" s="280">
        <f t="shared" si="13"/>
        <v>206338</v>
      </c>
      <c r="V342" s="280">
        <f t="shared" si="13"/>
        <v>0</v>
      </c>
      <c r="W342" s="280">
        <f t="shared" si="13"/>
        <v>0</v>
      </c>
      <c r="X342" s="280">
        <f t="shared" si="13"/>
        <v>206338</v>
      </c>
      <c r="Y342" s="9"/>
    </row>
    <row r="343" spans="1:25" s="285" customFormat="1" ht="25.5">
      <c r="A343" s="282" t="s">
        <v>491</v>
      </c>
      <c r="B343" s="286" t="s">
        <v>544</v>
      </c>
      <c r="C343" s="284"/>
      <c r="D343" s="284"/>
      <c r="E343" s="284"/>
      <c r="F343" s="284"/>
      <c r="G343" s="280">
        <f>SUM(G344:G462)</f>
        <v>1448568.4140000001</v>
      </c>
      <c r="H343" s="280">
        <f>SUM(H344:H462)</f>
        <v>0</v>
      </c>
      <c r="I343" s="280">
        <f>SUM(I344:I462)</f>
        <v>0</v>
      </c>
      <c r="J343" s="280">
        <f>SUM(J344:J462)</f>
        <v>990035.56299999997</v>
      </c>
      <c r="K343" s="280"/>
      <c r="L343" s="280">
        <f t="shared" ref="L343:S343" si="14">SUM(L344:L462)</f>
        <v>0</v>
      </c>
      <c r="M343" s="280">
        <f t="shared" si="14"/>
        <v>0</v>
      </c>
      <c r="N343" s="280">
        <f t="shared" si="14"/>
        <v>0</v>
      </c>
      <c r="O343" s="280">
        <f t="shared" si="14"/>
        <v>0</v>
      </c>
      <c r="P343" s="280">
        <f t="shared" si="14"/>
        <v>1116389.0159999998</v>
      </c>
      <c r="Q343" s="280">
        <f t="shared" si="14"/>
        <v>0</v>
      </c>
      <c r="R343" s="280">
        <f t="shared" si="14"/>
        <v>0</v>
      </c>
      <c r="S343" s="280">
        <f t="shared" si="14"/>
        <v>724434.62699999998</v>
      </c>
      <c r="T343" s="280"/>
      <c r="U343" s="280">
        <f>SUM(U344:U462)</f>
        <v>206338</v>
      </c>
      <c r="V343" s="280">
        <f>SUM(V344:V462)</f>
        <v>0</v>
      </c>
      <c r="W343" s="280">
        <f>SUM(W344:W462)</f>
        <v>0</v>
      </c>
      <c r="X343" s="280">
        <f>SUM(X344:X462)</f>
        <v>206338</v>
      </c>
      <c r="Y343" s="9"/>
    </row>
    <row r="344" spans="1:25" s="285" customFormat="1" ht="38.25">
      <c r="A344" s="298" t="s">
        <v>571</v>
      </c>
      <c r="B344" s="288" t="s">
        <v>1196</v>
      </c>
      <c r="C344" s="289" t="s">
        <v>1197</v>
      </c>
      <c r="D344" s="284"/>
      <c r="E344" s="284"/>
      <c r="F344" s="290" t="s">
        <v>1198</v>
      </c>
      <c r="G344" s="302">
        <v>10000</v>
      </c>
      <c r="H344" s="291"/>
      <c r="I344" s="291">
        <f>G344-J344</f>
        <v>0</v>
      </c>
      <c r="J344" s="317">
        <v>10000</v>
      </c>
      <c r="K344" s="317">
        <v>0</v>
      </c>
      <c r="L344" s="291"/>
      <c r="M344" s="291"/>
      <c r="N344" s="291"/>
      <c r="O344" s="291"/>
      <c r="P344" s="291">
        <v>6940</v>
      </c>
      <c r="Q344" s="291"/>
      <c r="R344" s="291"/>
      <c r="S344" s="291">
        <v>6940</v>
      </c>
      <c r="T344" s="291"/>
      <c r="U344" s="293">
        <v>2560</v>
      </c>
      <c r="V344" s="291"/>
      <c r="W344" s="291"/>
      <c r="X344" s="293">
        <v>2560</v>
      </c>
      <c r="Y344" s="9"/>
    </row>
    <row r="345" spans="1:25" s="285" customFormat="1" ht="25.5">
      <c r="A345" s="298" t="s">
        <v>574</v>
      </c>
      <c r="B345" s="301" t="s">
        <v>1199</v>
      </c>
      <c r="C345" s="289"/>
      <c r="D345" s="284"/>
      <c r="E345" s="284"/>
      <c r="F345" s="290" t="s">
        <v>1200</v>
      </c>
      <c r="G345" s="302">
        <v>14500</v>
      </c>
      <c r="H345" s="291"/>
      <c r="I345" s="291"/>
      <c r="J345" s="317">
        <v>14500</v>
      </c>
      <c r="K345" s="317">
        <v>0</v>
      </c>
      <c r="L345" s="291"/>
      <c r="M345" s="291"/>
      <c r="N345" s="291"/>
      <c r="O345" s="291"/>
      <c r="P345" s="291">
        <v>13919</v>
      </c>
      <c r="Q345" s="291"/>
      <c r="R345" s="291"/>
      <c r="S345" s="291">
        <v>13919</v>
      </c>
      <c r="T345" s="291"/>
      <c r="U345" s="293"/>
      <c r="V345" s="291"/>
      <c r="W345" s="291"/>
      <c r="X345" s="293"/>
      <c r="Y345" s="9"/>
    </row>
    <row r="346" spans="1:25" s="285" customFormat="1" ht="38.25">
      <c r="A346" s="298" t="s">
        <v>577</v>
      </c>
      <c r="B346" s="301" t="s">
        <v>1201</v>
      </c>
      <c r="C346" s="289"/>
      <c r="D346" s="284"/>
      <c r="E346" s="284"/>
      <c r="F346" s="290" t="s">
        <v>1202</v>
      </c>
      <c r="G346" s="302">
        <v>7000</v>
      </c>
      <c r="H346" s="291"/>
      <c r="I346" s="291"/>
      <c r="J346" s="317">
        <v>6000</v>
      </c>
      <c r="K346" s="317">
        <v>1000</v>
      </c>
      <c r="L346" s="291"/>
      <c r="M346" s="291"/>
      <c r="N346" s="291"/>
      <c r="O346" s="291"/>
      <c r="P346" s="291">
        <v>5954.1369999999997</v>
      </c>
      <c r="Q346" s="291"/>
      <c r="R346" s="291"/>
      <c r="S346" s="291">
        <v>5954.1369999999997</v>
      </c>
      <c r="T346" s="291"/>
      <c r="U346" s="293"/>
      <c r="V346" s="291"/>
      <c r="W346" s="291"/>
      <c r="X346" s="293"/>
      <c r="Y346" s="9"/>
    </row>
    <row r="347" spans="1:25" s="285" customFormat="1" ht="25.5">
      <c r="A347" s="298" t="s">
        <v>580</v>
      </c>
      <c r="B347" s="301" t="s">
        <v>1203</v>
      </c>
      <c r="C347" s="289"/>
      <c r="D347" s="284"/>
      <c r="E347" s="284"/>
      <c r="F347" s="290" t="s">
        <v>1204</v>
      </c>
      <c r="G347" s="302">
        <v>8000</v>
      </c>
      <c r="H347" s="291"/>
      <c r="I347" s="291"/>
      <c r="J347" s="317">
        <v>8000</v>
      </c>
      <c r="K347" s="317">
        <v>0</v>
      </c>
      <c r="L347" s="291"/>
      <c r="M347" s="291"/>
      <c r="N347" s="291"/>
      <c r="O347" s="291"/>
      <c r="P347" s="291">
        <v>6749</v>
      </c>
      <c r="Q347" s="291"/>
      <c r="R347" s="291"/>
      <c r="S347" s="291">
        <v>6749</v>
      </c>
      <c r="T347" s="291"/>
      <c r="U347" s="293">
        <v>1251</v>
      </c>
      <c r="V347" s="291"/>
      <c r="W347" s="291"/>
      <c r="X347" s="293">
        <v>1251</v>
      </c>
      <c r="Y347" s="9"/>
    </row>
    <row r="348" spans="1:25" s="285" customFormat="1" ht="25.5">
      <c r="A348" s="298" t="s">
        <v>583</v>
      </c>
      <c r="B348" s="288" t="s">
        <v>1205</v>
      </c>
      <c r="C348" s="289"/>
      <c r="D348" s="284"/>
      <c r="E348" s="284"/>
      <c r="F348" s="290" t="s">
        <v>1206</v>
      </c>
      <c r="G348" s="302">
        <v>12000</v>
      </c>
      <c r="H348" s="291"/>
      <c r="I348" s="291"/>
      <c r="J348" s="317">
        <v>12000</v>
      </c>
      <c r="K348" s="317"/>
      <c r="L348" s="291"/>
      <c r="M348" s="291"/>
      <c r="N348" s="291"/>
      <c r="O348" s="291"/>
      <c r="P348" s="291">
        <v>11960</v>
      </c>
      <c r="Q348" s="291"/>
      <c r="R348" s="291"/>
      <c r="S348" s="291">
        <v>11960</v>
      </c>
      <c r="T348" s="291"/>
      <c r="U348" s="293">
        <v>40</v>
      </c>
      <c r="V348" s="291"/>
      <c r="W348" s="291"/>
      <c r="X348" s="293">
        <v>40</v>
      </c>
      <c r="Y348" s="9"/>
    </row>
    <row r="349" spans="1:25" s="285" customFormat="1" ht="38.25">
      <c r="A349" s="298" t="s">
        <v>586</v>
      </c>
      <c r="B349" s="301" t="s">
        <v>1207</v>
      </c>
      <c r="C349" s="289"/>
      <c r="D349" s="284"/>
      <c r="E349" s="284"/>
      <c r="F349" s="290" t="s">
        <v>1208</v>
      </c>
      <c r="G349" s="302">
        <v>7000</v>
      </c>
      <c r="H349" s="291"/>
      <c r="I349" s="291"/>
      <c r="J349" s="317">
        <v>7000</v>
      </c>
      <c r="K349" s="317">
        <v>0</v>
      </c>
      <c r="L349" s="291"/>
      <c r="M349" s="291"/>
      <c r="N349" s="291"/>
      <c r="O349" s="291"/>
      <c r="P349" s="291">
        <v>4000</v>
      </c>
      <c r="Q349" s="291"/>
      <c r="R349" s="291"/>
      <c r="S349" s="291">
        <v>4000</v>
      </c>
      <c r="T349" s="291"/>
      <c r="U349" s="293">
        <v>2650</v>
      </c>
      <c r="V349" s="291"/>
      <c r="W349" s="291"/>
      <c r="X349" s="293">
        <v>2650</v>
      </c>
      <c r="Y349" s="9"/>
    </row>
    <row r="350" spans="1:25" s="285" customFormat="1" ht="51">
      <c r="A350" s="298" t="s">
        <v>589</v>
      </c>
      <c r="B350" s="301" t="s">
        <v>1209</v>
      </c>
      <c r="C350" s="289"/>
      <c r="D350" s="284"/>
      <c r="E350" s="284"/>
      <c r="F350" s="290" t="s">
        <v>1210</v>
      </c>
      <c r="G350" s="302">
        <v>15000</v>
      </c>
      <c r="H350" s="291"/>
      <c r="I350" s="291"/>
      <c r="J350" s="317">
        <v>15000</v>
      </c>
      <c r="K350" s="317">
        <v>0</v>
      </c>
      <c r="L350" s="291"/>
      <c r="M350" s="291"/>
      <c r="N350" s="291"/>
      <c r="O350" s="291"/>
      <c r="P350" s="291">
        <v>9991</v>
      </c>
      <c r="Q350" s="291"/>
      <c r="R350" s="291"/>
      <c r="S350" s="291">
        <v>9991</v>
      </c>
      <c r="T350" s="291"/>
      <c r="U350" s="293">
        <v>5009</v>
      </c>
      <c r="V350" s="291"/>
      <c r="W350" s="291"/>
      <c r="X350" s="293">
        <v>5009</v>
      </c>
      <c r="Y350" s="9"/>
    </row>
    <row r="351" spans="1:25" s="285" customFormat="1" ht="38.25">
      <c r="A351" s="298" t="s">
        <v>592</v>
      </c>
      <c r="B351" s="301" t="s">
        <v>1211</v>
      </c>
      <c r="C351" s="289"/>
      <c r="D351" s="284"/>
      <c r="E351" s="284"/>
      <c r="F351" s="290" t="s">
        <v>1212</v>
      </c>
      <c r="G351" s="302">
        <v>8000</v>
      </c>
      <c r="H351" s="291"/>
      <c r="I351" s="291"/>
      <c r="J351" s="317">
        <v>8000</v>
      </c>
      <c r="K351" s="317">
        <v>0</v>
      </c>
      <c r="L351" s="291"/>
      <c r="M351" s="291"/>
      <c r="N351" s="291"/>
      <c r="O351" s="291"/>
      <c r="P351" s="291">
        <v>4600</v>
      </c>
      <c r="Q351" s="291"/>
      <c r="R351" s="291"/>
      <c r="S351" s="291">
        <v>4600</v>
      </c>
      <c r="T351" s="291"/>
      <c r="U351" s="293">
        <v>3000</v>
      </c>
      <c r="V351" s="291"/>
      <c r="W351" s="291"/>
      <c r="X351" s="293">
        <v>3000</v>
      </c>
      <c r="Y351" s="9"/>
    </row>
    <row r="352" spans="1:25" s="285" customFormat="1" ht="38.25">
      <c r="A352" s="298" t="s">
        <v>595</v>
      </c>
      <c r="B352" s="288" t="s">
        <v>1213</v>
      </c>
      <c r="C352" s="289"/>
      <c r="D352" s="284"/>
      <c r="E352" s="284"/>
      <c r="F352" s="290" t="s">
        <v>1214</v>
      </c>
      <c r="G352" s="302">
        <v>10000</v>
      </c>
      <c r="H352" s="291"/>
      <c r="I352" s="291"/>
      <c r="J352" s="317">
        <v>10000</v>
      </c>
      <c r="K352" s="317">
        <v>0</v>
      </c>
      <c r="L352" s="291"/>
      <c r="M352" s="291"/>
      <c r="N352" s="291"/>
      <c r="O352" s="291"/>
      <c r="P352" s="291">
        <v>9040</v>
      </c>
      <c r="Q352" s="291"/>
      <c r="R352" s="291"/>
      <c r="S352" s="291">
        <v>9040</v>
      </c>
      <c r="T352" s="291"/>
      <c r="U352" s="293">
        <v>960</v>
      </c>
      <c r="V352" s="291"/>
      <c r="W352" s="291"/>
      <c r="X352" s="293">
        <v>960</v>
      </c>
      <c r="Y352" s="9"/>
    </row>
    <row r="353" spans="1:25" s="285" customFormat="1" ht="38.25">
      <c r="A353" s="298" t="s">
        <v>598</v>
      </c>
      <c r="B353" s="288" t="s">
        <v>1215</v>
      </c>
      <c r="C353" s="289"/>
      <c r="D353" s="284"/>
      <c r="E353" s="284"/>
      <c r="F353" s="290" t="s">
        <v>1216</v>
      </c>
      <c r="G353" s="302">
        <v>13000</v>
      </c>
      <c r="H353" s="291"/>
      <c r="I353" s="291"/>
      <c r="J353" s="317">
        <v>13000</v>
      </c>
      <c r="K353" s="317">
        <v>0</v>
      </c>
      <c r="L353" s="291"/>
      <c r="M353" s="291"/>
      <c r="N353" s="291"/>
      <c r="O353" s="291"/>
      <c r="P353" s="291">
        <v>6400</v>
      </c>
      <c r="Q353" s="291"/>
      <c r="R353" s="291"/>
      <c r="S353" s="291">
        <v>6400</v>
      </c>
      <c r="T353" s="291"/>
      <c r="U353" s="293">
        <v>5950</v>
      </c>
      <c r="V353" s="291"/>
      <c r="W353" s="291"/>
      <c r="X353" s="293">
        <v>5950</v>
      </c>
      <c r="Y353" s="9"/>
    </row>
    <row r="354" spans="1:25" s="285" customFormat="1" ht="38.25">
      <c r="A354" s="298" t="s">
        <v>601</v>
      </c>
      <c r="B354" s="288" t="s">
        <v>1217</v>
      </c>
      <c r="C354" s="289"/>
      <c r="D354" s="284"/>
      <c r="E354" s="284"/>
      <c r="F354" s="290" t="s">
        <v>1218</v>
      </c>
      <c r="G354" s="302">
        <v>10000</v>
      </c>
      <c r="H354" s="291"/>
      <c r="I354" s="291"/>
      <c r="J354" s="317">
        <v>9000</v>
      </c>
      <c r="K354" s="317">
        <v>1000</v>
      </c>
      <c r="L354" s="291"/>
      <c r="M354" s="291"/>
      <c r="N354" s="291"/>
      <c r="O354" s="291"/>
      <c r="P354" s="291">
        <v>8100</v>
      </c>
      <c r="Q354" s="291"/>
      <c r="R354" s="291"/>
      <c r="S354" s="291">
        <v>8100</v>
      </c>
      <c r="T354" s="291"/>
      <c r="U354" s="293">
        <v>900</v>
      </c>
      <c r="V354" s="291"/>
      <c r="W354" s="291"/>
      <c r="X354" s="293">
        <v>900</v>
      </c>
      <c r="Y354" s="9"/>
    </row>
    <row r="355" spans="1:25" s="285" customFormat="1" ht="51">
      <c r="A355" s="298" t="s">
        <v>604</v>
      </c>
      <c r="B355" s="288" t="s">
        <v>1219</v>
      </c>
      <c r="C355" s="289"/>
      <c r="D355" s="284"/>
      <c r="E355" s="284"/>
      <c r="F355" s="290" t="s">
        <v>1220</v>
      </c>
      <c r="G355" s="302">
        <v>22000</v>
      </c>
      <c r="H355" s="291"/>
      <c r="I355" s="291"/>
      <c r="J355" s="317">
        <v>20000</v>
      </c>
      <c r="K355" s="317">
        <v>2000</v>
      </c>
      <c r="L355" s="291"/>
      <c r="M355" s="291"/>
      <c r="N355" s="291"/>
      <c r="O355" s="291"/>
      <c r="P355" s="291">
        <v>16148</v>
      </c>
      <c r="Q355" s="291"/>
      <c r="R355" s="291"/>
      <c r="S355" s="291">
        <v>16148</v>
      </c>
      <c r="T355" s="291"/>
      <c r="U355" s="293">
        <v>3852</v>
      </c>
      <c r="V355" s="291"/>
      <c r="W355" s="291"/>
      <c r="X355" s="293">
        <v>3852</v>
      </c>
      <c r="Y355" s="9"/>
    </row>
    <row r="356" spans="1:25" s="285" customFormat="1" ht="38.25">
      <c r="A356" s="298" t="s">
        <v>607</v>
      </c>
      <c r="B356" s="288" t="s">
        <v>1221</v>
      </c>
      <c r="C356" s="289"/>
      <c r="D356" s="284"/>
      <c r="E356" s="284"/>
      <c r="F356" s="290" t="s">
        <v>1222</v>
      </c>
      <c r="G356" s="302">
        <v>12200</v>
      </c>
      <c r="H356" s="291"/>
      <c r="I356" s="291"/>
      <c r="J356" s="317">
        <v>12200</v>
      </c>
      <c r="K356" s="317">
        <v>0</v>
      </c>
      <c r="L356" s="291"/>
      <c r="M356" s="291"/>
      <c r="N356" s="291"/>
      <c r="O356" s="291"/>
      <c r="P356" s="291">
        <v>10620</v>
      </c>
      <c r="Q356" s="291"/>
      <c r="R356" s="291"/>
      <c r="S356" s="291">
        <v>10620</v>
      </c>
      <c r="T356" s="291"/>
      <c r="U356" s="293">
        <v>1000</v>
      </c>
      <c r="V356" s="291"/>
      <c r="W356" s="291"/>
      <c r="X356" s="293">
        <v>1000</v>
      </c>
      <c r="Y356" s="9"/>
    </row>
    <row r="357" spans="1:25" s="285" customFormat="1" ht="38.25">
      <c r="A357" s="298" t="s">
        <v>610</v>
      </c>
      <c r="B357" s="288" t="s">
        <v>1223</v>
      </c>
      <c r="C357" s="289"/>
      <c r="D357" s="284"/>
      <c r="E357" s="284"/>
      <c r="F357" s="290" t="s">
        <v>1224</v>
      </c>
      <c r="G357" s="302">
        <v>8000</v>
      </c>
      <c r="H357" s="291"/>
      <c r="I357" s="291"/>
      <c r="J357" s="317">
        <v>8000</v>
      </c>
      <c r="K357" s="317">
        <v>0</v>
      </c>
      <c r="L357" s="291"/>
      <c r="M357" s="291"/>
      <c r="N357" s="291"/>
      <c r="O357" s="291"/>
      <c r="P357" s="291">
        <v>6800</v>
      </c>
      <c r="Q357" s="291"/>
      <c r="R357" s="291"/>
      <c r="S357" s="291">
        <v>6800</v>
      </c>
      <c r="T357" s="291"/>
      <c r="U357" s="293">
        <v>800</v>
      </c>
      <c r="V357" s="291"/>
      <c r="W357" s="291"/>
      <c r="X357" s="293">
        <v>800</v>
      </c>
      <c r="Y357" s="9"/>
    </row>
    <row r="358" spans="1:25" s="285" customFormat="1" ht="38.25">
      <c r="A358" s="298" t="s">
        <v>613</v>
      </c>
      <c r="B358" s="288" t="s">
        <v>1225</v>
      </c>
      <c r="C358" s="289"/>
      <c r="D358" s="284"/>
      <c r="E358" s="284"/>
      <c r="F358" s="290" t="s">
        <v>1226</v>
      </c>
      <c r="G358" s="302">
        <v>9000</v>
      </c>
      <c r="H358" s="291"/>
      <c r="I358" s="291"/>
      <c r="J358" s="317">
        <v>9000</v>
      </c>
      <c r="K358" s="317">
        <v>0</v>
      </c>
      <c r="L358" s="291"/>
      <c r="M358" s="291"/>
      <c r="N358" s="291"/>
      <c r="O358" s="291"/>
      <c r="P358" s="291">
        <v>6700</v>
      </c>
      <c r="Q358" s="291"/>
      <c r="R358" s="291"/>
      <c r="S358" s="291">
        <v>6700</v>
      </c>
      <c r="T358" s="291"/>
      <c r="U358" s="293">
        <v>1850</v>
      </c>
      <c r="V358" s="291"/>
      <c r="W358" s="291"/>
      <c r="X358" s="293">
        <v>1850</v>
      </c>
      <c r="Y358" s="9"/>
    </row>
    <row r="359" spans="1:25" s="285" customFormat="1" ht="25.5">
      <c r="A359" s="298" t="s">
        <v>616</v>
      </c>
      <c r="B359" s="288" t="s">
        <v>1205</v>
      </c>
      <c r="C359" s="289"/>
      <c r="D359" s="284"/>
      <c r="E359" s="284"/>
      <c r="F359" s="290" t="s">
        <v>1206</v>
      </c>
      <c r="G359" s="302">
        <v>12000</v>
      </c>
      <c r="H359" s="291"/>
      <c r="I359" s="291"/>
      <c r="J359" s="317">
        <v>12000</v>
      </c>
      <c r="K359" s="317">
        <v>0</v>
      </c>
      <c r="L359" s="291"/>
      <c r="M359" s="291"/>
      <c r="N359" s="291"/>
      <c r="O359" s="291"/>
      <c r="P359" s="291">
        <v>11960</v>
      </c>
      <c r="Q359" s="291"/>
      <c r="R359" s="291"/>
      <c r="S359" s="291">
        <v>11960</v>
      </c>
      <c r="T359" s="291"/>
      <c r="U359" s="293">
        <v>40</v>
      </c>
      <c r="V359" s="291"/>
      <c r="W359" s="291"/>
      <c r="X359" s="293">
        <v>40</v>
      </c>
      <c r="Y359" s="9"/>
    </row>
    <row r="360" spans="1:25" s="285" customFormat="1" ht="25.5">
      <c r="A360" s="298" t="s">
        <v>619</v>
      </c>
      <c r="B360" s="318" t="s">
        <v>1227</v>
      </c>
      <c r="C360" s="289"/>
      <c r="D360" s="284"/>
      <c r="E360" s="284"/>
      <c r="F360" s="290" t="s">
        <v>1228</v>
      </c>
      <c r="G360" s="302">
        <v>14000</v>
      </c>
      <c r="H360" s="291"/>
      <c r="I360" s="291"/>
      <c r="J360" s="317">
        <v>12500</v>
      </c>
      <c r="K360" s="317">
        <v>1500</v>
      </c>
      <c r="L360" s="291"/>
      <c r="M360" s="291"/>
      <c r="N360" s="291"/>
      <c r="O360" s="291"/>
      <c r="P360" s="291">
        <v>11903</v>
      </c>
      <c r="Q360" s="291"/>
      <c r="R360" s="291"/>
      <c r="S360" s="291">
        <v>11903</v>
      </c>
      <c r="T360" s="291"/>
      <c r="U360" s="293">
        <v>597</v>
      </c>
      <c r="V360" s="291"/>
      <c r="W360" s="291"/>
      <c r="X360" s="293">
        <v>597</v>
      </c>
      <c r="Y360" s="9"/>
    </row>
    <row r="361" spans="1:25" s="285" customFormat="1" ht="38.25">
      <c r="A361" s="298" t="s">
        <v>622</v>
      </c>
      <c r="B361" s="318" t="s">
        <v>1229</v>
      </c>
      <c r="C361" s="289"/>
      <c r="D361" s="284"/>
      <c r="E361" s="284"/>
      <c r="F361" s="290" t="s">
        <v>1230</v>
      </c>
      <c r="G361" s="302">
        <v>25000</v>
      </c>
      <c r="H361" s="291"/>
      <c r="I361" s="291"/>
      <c r="J361" s="317">
        <v>17000</v>
      </c>
      <c r="K361" s="317">
        <v>8000</v>
      </c>
      <c r="L361" s="291"/>
      <c r="M361" s="291"/>
      <c r="N361" s="291"/>
      <c r="O361" s="291"/>
      <c r="P361" s="291">
        <v>16200</v>
      </c>
      <c r="Q361" s="291"/>
      <c r="R361" s="291"/>
      <c r="S361" s="291">
        <v>16200</v>
      </c>
      <c r="T361" s="291"/>
      <c r="U361" s="293">
        <v>800</v>
      </c>
      <c r="V361" s="291"/>
      <c r="W361" s="291"/>
      <c r="X361" s="293">
        <v>800</v>
      </c>
      <c r="Y361" s="9"/>
    </row>
    <row r="362" spans="1:25" s="285" customFormat="1" ht="51">
      <c r="A362" s="298" t="s">
        <v>625</v>
      </c>
      <c r="B362" s="288" t="s">
        <v>1231</v>
      </c>
      <c r="C362" s="289"/>
      <c r="D362" s="284"/>
      <c r="E362" s="284"/>
      <c r="F362" s="290" t="s">
        <v>1232</v>
      </c>
      <c r="G362" s="302">
        <v>5000</v>
      </c>
      <c r="H362" s="291"/>
      <c r="I362" s="291"/>
      <c r="J362" s="317">
        <v>5000</v>
      </c>
      <c r="K362" s="317">
        <v>0</v>
      </c>
      <c r="L362" s="291"/>
      <c r="M362" s="291"/>
      <c r="N362" s="291"/>
      <c r="O362" s="291"/>
      <c r="P362" s="291">
        <v>4004</v>
      </c>
      <c r="Q362" s="291"/>
      <c r="R362" s="291"/>
      <c r="S362" s="291">
        <v>4004</v>
      </c>
      <c r="T362" s="291"/>
      <c r="U362" s="293">
        <v>750</v>
      </c>
      <c r="V362" s="291"/>
      <c r="W362" s="291"/>
      <c r="X362" s="293">
        <v>750</v>
      </c>
      <c r="Y362" s="9"/>
    </row>
    <row r="363" spans="1:25" s="285" customFormat="1" ht="25.5">
      <c r="A363" s="298" t="s">
        <v>628</v>
      </c>
      <c r="B363" s="288" t="s">
        <v>1233</v>
      </c>
      <c r="C363" s="289"/>
      <c r="D363" s="284"/>
      <c r="E363" s="284"/>
      <c r="F363" s="290" t="s">
        <v>1234</v>
      </c>
      <c r="G363" s="302">
        <v>7000</v>
      </c>
      <c r="H363" s="291"/>
      <c r="I363" s="291"/>
      <c r="J363" s="317">
        <v>7000</v>
      </c>
      <c r="K363" s="317">
        <v>0</v>
      </c>
      <c r="L363" s="291"/>
      <c r="M363" s="291"/>
      <c r="N363" s="291"/>
      <c r="O363" s="291"/>
      <c r="P363" s="291">
        <v>5950</v>
      </c>
      <c r="Q363" s="291"/>
      <c r="R363" s="291"/>
      <c r="S363" s="291">
        <v>5950</v>
      </c>
      <c r="T363" s="291"/>
      <c r="U363" s="293">
        <v>1050</v>
      </c>
      <c r="V363" s="291"/>
      <c r="W363" s="291"/>
      <c r="X363" s="293">
        <v>1050</v>
      </c>
      <c r="Y363" s="9"/>
    </row>
    <row r="364" spans="1:25" s="285" customFormat="1" ht="25.5">
      <c r="A364" s="298" t="s">
        <v>631</v>
      </c>
      <c r="B364" s="288" t="s">
        <v>1235</v>
      </c>
      <c r="C364" s="289"/>
      <c r="D364" s="284"/>
      <c r="E364" s="284"/>
      <c r="F364" s="290" t="s">
        <v>1236</v>
      </c>
      <c r="G364" s="302">
        <v>29850</v>
      </c>
      <c r="H364" s="291"/>
      <c r="I364" s="291"/>
      <c r="J364" s="317">
        <v>29850</v>
      </c>
      <c r="K364" s="317">
        <v>0</v>
      </c>
      <c r="L364" s="291"/>
      <c r="M364" s="291"/>
      <c r="N364" s="291"/>
      <c r="O364" s="291"/>
      <c r="P364" s="291">
        <v>28500</v>
      </c>
      <c r="Q364" s="291"/>
      <c r="R364" s="291"/>
      <c r="S364" s="291">
        <v>28500</v>
      </c>
      <c r="T364" s="291"/>
      <c r="U364" s="293">
        <v>1350</v>
      </c>
      <c r="V364" s="291"/>
      <c r="W364" s="291"/>
      <c r="X364" s="293">
        <v>1350</v>
      </c>
      <c r="Y364" s="9"/>
    </row>
    <row r="365" spans="1:25" s="285" customFormat="1" ht="25.5">
      <c r="A365" s="298" t="s">
        <v>634</v>
      </c>
      <c r="B365" s="288" t="s">
        <v>1237</v>
      </c>
      <c r="C365" s="289"/>
      <c r="D365" s="284"/>
      <c r="E365" s="284"/>
      <c r="F365" s="290" t="s">
        <v>1238</v>
      </c>
      <c r="G365" s="302">
        <v>9000</v>
      </c>
      <c r="H365" s="291"/>
      <c r="I365" s="291"/>
      <c r="J365" s="317">
        <v>9000</v>
      </c>
      <c r="K365" s="317">
        <v>0</v>
      </c>
      <c r="L365" s="291"/>
      <c r="M365" s="291"/>
      <c r="N365" s="291"/>
      <c r="O365" s="291"/>
      <c r="P365" s="291">
        <v>7591</v>
      </c>
      <c r="Q365" s="291"/>
      <c r="R365" s="291"/>
      <c r="S365" s="291">
        <v>7591</v>
      </c>
      <c r="T365" s="291"/>
      <c r="U365" s="293">
        <v>1409</v>
      </c>
      <c r="V365" s="291"/>
      <c r="W365" s="291"/>
      <c r="X365" s="293">
        <v>1409</v>
      </c>
      <c r="Y365" s="9"/>
    </row>
    <row r="366" spans="1:25" s="285" customFormat="1" ht="25.5">
      <c r="A366" s="298" t="s">
        <v>637</v>
      </c>
      <c r="B366" s="318" t="s">
        <v>1239</v>
      </c>
      <c r="C366" s="289"/>
      <c r="D366" s="284"/>
      <c r="E366" s="284"/>
      <c r="F366" s="290" t="s">
        <v>1240</v>
      </c>
      <c r="G366" s="302">
        <v>30000</v>
      </c>
      <c r="H366" s="291"/>
      <c r="I366" s="291"/>
      <c r="J366" s="317">
        <v>30000</v>
      </c>
      <c r="K366" s="317">
        <v>0</v>
      </c>
      <c r="L366" s="291"/>
      <c r="M366" s="291"/>
      <c r="N366" s="291"/>
      <c r="O366" s="291"/>
      <c r="P366" s="291">
        <v>28537</v>
      </c>
      <c r="Q366" s="291"/>
      <c r="R366" s="291"/>
      <c r="S366" s="291">
        <v>28537</v>
      </c>
      <c r="T366" s="291"/>
      <c r="U366" s="293">
        <v>1463</v>
      </c>
      <c r="V366" s="291"/>
      <c r="W366" s="291"/>
      <c r="X366" s="293">
        <v>1463</v>
      </c>
      <c r="Y366" s="9"/>
    </row>
    <row r="367" spans="1:25" s="285" customFormat="1" ht="38.25">
      <c r="A367" s="298" t="s">
        <v>640</v>
      </c>
      <c r="B367" s="288" t="s">
        <v>1241</v>
      </c>
      <c r="C367" s="289"/>
      <c r="D367" s="284"/>
      <c r="E367" s="284"/>
      <c r="F367" s="290" t="s">
        <v>1242</v>
      </c>
      <c r="G367" s="302">
        <v>6840</v>
      </c>
      <c r="H367" s="291"/>
      <c r="I367" s="291"/>
      <c r="J367" s="317">
        <v>6840</v>
      </c>
      <c r="K367" s="317">
        <v>0</v>
      </c>
      <c r="L367" s="291"/>
      <c r="M367" s="291"/>
      <c r="N367" s="291"/>
      <c r="O367" s="291"/>
      <c r="P367" s="291">
        <v>5373</v>
      </c>
      <c r="Q367" s="291"/>
      <c r="R367" s="291"/>
      <c r="S367" s="291">
        <v>5373</v>
      </c>
      <c r="T367" s="291"/>
      <c r="U367" s="293">
        <v>1125</v>
      </c>
      <c r="V367" s="291"/>
      <c r="W367" s="291"/>
      <c r="X367" s="293">
        <v>1125</v>
      </c>
      <c r="Y367" s="9"/>
    </row>
    <row r="368" spans="1:25" s="285" customFormat="1" ht="25.5">
      <c r="A368" s="298" t="s">
        <v>643</v>
      </c>
      <c r="B368" s="301" t="s">
        <v>1243</v>
      </c>
      <c r="C368" s="289"/>
      <c r="D368" s="284"/>
      <c r="E368" s="284"/>
      <c r="F368" s="290" t="s">
        <v>1244</v>
      </c>
      <c r="G368" s="302">
        <v>8500</v>
      </c>
      <c r="H368" s="291"/>
      <c r="I368" s="291"/>
      <c r="J368" s="317">
        <v>8500</v>
      </c>
      <c r="K368" s="317">
        <v>0</v>
      </c>
      <c r="L368" s="291"/>
      <c r="M368" s="291"/>
      <c r="N368" s="291"/>
      <c r="O368" s="291"/>
      <c r="P368" s="291">
        <v>6363.8040000000001</v>
      </c>
      <c r="Q368" s="291"/>
      <c r="R368" s="291"/>
      <c r="S368" s="291">
        <v>6363.8040000000001</v>
      </c>
      <c r="T368" s="291"/>
      <c r="U368" s="293">
        <v>1800</v>
      </c>
      <c r="V368" s="291"/>
      <c r="W368" s="291"/>
      <c r="X368" s="293">
        <v>1800</v>
      </c>
      <c r="Y368" s="9"/>
    </row>
    <row r="369" spans="1:25" s="285" customFormat="1" ht="38.25">
      <c r="A369" s="298" t="s">
        <v>646</v>
      </c>
      <c r="B369" s="301" t="s">
        <v>1245</v>
      </c>
      <c r="C369" s="289"/>
      <c r="D369" s="284"/>
      <c r="E369" s="284"/>
      <c r="F369" s="290" t="s">
        <v>1246</v>
      </c>
      <c r="G369" s="302">
        <v>29900</v>
      </c>
      <c r="H369" s="291"/>
      <c r="I369" s="291"/>
      <c r="J369" s="317">
        <v>29900</v>
      </c>
      <c r="K369" s="317">
        <v>0</v>
      </c>
      <c r="L369" s="291"/>
      <c r="M369" s="291"/>
      <c r="N369" s="291"/>
      <c r="O369" s="291"/>
      <c r="P369" s="291">
        <v>27500</v>
      </c>
      <c r="Q369" s="291"/>
      <c r="R369" s="291"/>
      <c r="S369" s="291">
        <v>27500</v>
      </c>
      <c r="T369" s="291"/>
      <c r="U369" s="293">
        <v>900</v>
      </c>
      <c r="V369" s="291"/>
      <c r="W369" s="291"/>
      <c r="X369" s="293">
        <v>900</v>
      </c>
      <c r="Y369" s="9"/>
    </row>
    <row r="370" spans="1:25" s="285" customFormat="1" ht="25.5">
      <c r="A370" s="298" t="s">
        <v>649</v>
      </c>
      <c r="B370" s="288" t="s">
        <v>1247</v>
      </c>
      <c r="C370" s="289"/>
      <c r="D370" s="284"/>
      <c r="E370" s="284"/>
      <c r="F370" s="290" t="s">
        <v>1248</v>
      </c>
      <c r="G370" s="302">
        <v>14000</v>
      </c>
      <c r="H370" s="291"/>
      <c r="I370" s="291"/>
      <c r="J370" s="317">
        <v>14000</v>
      </c>
      <c r="K370" s="317">
        <v>0</v>
      </c>
      <c r="L370" s="291"/>
      <c r="M370" s="291"/>
      <c r="N370" s="291"/>
      <c r="O370" s="291"/>
      <c r="P370" s="291">
        <v>4000</v>
      </c>
      <c r="Q370" s="291"/>
      <c r="R370" s="291"/>
      <c r="S370" s="291">
        <v>4000</v>
      </c>
      <c r="T370" s="291"/>
      <c r="U370" s="293">
        <v>9300</v>
      </c>
      <c r="V370" s="291"/>
      <c r="W370" s="291"/>
      <c r="X370" s="293">
        <v>9300</v>
      </c>
      <c r="Y370" s="9"/>
    </row>
    <row r="371" spans="1:25" s="285" customFormat="1" ht="38.25">
      <c r="A371" s="298" t="s">
        <v>652</v>
      </c>
      <c r="B371" s="288" t="s">
        <v>1249</v>
      </c>
      <c r="C371" s="289"/>
      <c r="D371" s="284"/>
      <c r="E371" s="284"/>
      <c r="F371" s="290" t="s">
        <v>1250</v>
      </c>
      <c r="G371" s="302">
        <v>8000</v>
      </c>
      <c r="H371" s="291"/>
      <c r="I371" s="291"/>
      <c r="J371" s="317">
        <v>8000</v>
      </c>
      <c r="K371" s="317">
        <v>0</v>
      </c>
      <c r="L371" s="291"/>
      <c r="M371" s="291"/>
      <c r="N371" s="291"/>
      <c r="O371" s="291"/>
      <c r="P371" s="291">
        <v>6784</v>
      </c>
      <c r="Q371" s="291"/>
      <c r="R371" s="291"/>
      <c r="S371" s="291">
        <v>6784</v>
      </c>
      <c r="T371" s="291"/>
      <c r="U371" s="293">
        <v>800</v>
      </c>
      <c r="V371" s="291"/>
      <c r="W371" s="291"/>
      <c r="X371" s="293">
        <v>800</v>
      </c>
      <c r="Y371" s="9"/>
    </row>
    <row r="372" spans="1:25" s="285" customFormat="1" ht="25.5">
      <c r="A372" s="298" t="s">
        <v>655</v>
      </c>
      <c r="B372" s="288" t="s">
        <v>1251</v>
      </c>
      <c r="C372" s="289"/>
      <c r="D372" s="284"/>
      <c r="E372" s="284"/>
      <c r="F372" s="290" t="s">
        <v>1252</v>
      </c>
      <c r="G372" s="302">
        <v>22000</v>
      </c>
      <c r="H372" s="291"/>
      <c r="I372" s="291"/>
      <c r="J372" s="317">
        <v>22000</v>
      </c>
      <c r="K372" s="317">
        <v>0</v>
      </c>
      <c r="L372" s="291"/>
      <c r="M372" s="291"/>
      <c r="N372" s="291"/>
      <c r="O372" s="291"/>
      <c r="P372" s="291">
        <v>15000</v>
      </c>
      <c r="Q372" s="291"/>
      <c r="R372" s="291"/>
      <c r="S372" s="291">
        <v>15000</v>
      </c>
      <c r="T372" s="291"/>
      <c r="U372" s="293">
        <v>5900</v>
      </c>
      <c r="V372" s="291"/>
      <c r="W372" s="291"/>
      <c r="X372" s="293">
        <v>5900</v>
      </c>
      <c r="Y372" s="9"/>
    </row>
    <row r="373" spans="1:25" s="285" customFormat="1" ht="38.25">
      <c r="A373" s="298" t="s">
        <v>658</v>
      </c>
      <c r="B373" s="288" t="s">
        <v>1253</v>
      </c>
      <c r="C373" s="289"/>
      <c r="D373" s="284"/>
      <c r="E373" s="284"/>
      <c r="F373" s="290" t="s">
        <v>1254</v>
      </c>
      <c r="G373" s="302">
        <v>17800</v>
      </c>
      <c r="H373" s="291"/>
      <c r="I373" s="291"/>
      <c r="J373" s="317">
        <v>17800</v>
      </c>
      <c r="K373" s="317">
        <v>0</v>
      </c>
      <c r="L373" s="291"/>
      <c r="M373" s="291"/>
      <c r="N373" s="291"/>
      <c r="O373" s="291"/>
      <c r="P373" s="291">
        <v>10500</v>
      </c>
      <c r="Q373" s="291"/>
      <c r="R373" s="291"/>
      <c r="S373" s="291">
        <v>10500</v>
      </c>
      <c r="T373" s="291"/>
      <c r="U373" s="293">
        <v>6400</v>
      </c>
      <c r="V373" s="291"/>
      <c r="W373" s="291"/>
      <c r="X373" s="293">
        <v>6400</v>
      </c>
      <c r="Y373" s="9"/>
    </row>
    <row r="374" spans="1:25" s="285" customFormat="1" ht="51">
      <c r="A374" s="298" t="s">
        <v>661</v>
      </c>
      <c r="B374" s="288" t="s">
        <v>1255</v>
      </c>
      <c r="C374" s="289"/>
      <c r="D374" s="284"/>
      <c r="E374" s="284"/>
      <c r="F374" s="290" t="s">
        <v>1256</v>
      </c>
      <c r="G374" s="302">
        <v>20000</v>
      </c>
      <c r="H374" s="291"/>
      <c r="I374" s="291"/>
      <c r="J374" s="317">
        <v>20000</v>
      </c>
      <c r="K374" s="317">
        <v>0</v>
      </c>
      <c r="L374" s="291"/>
      <c r="M374" s="291"/>
      <c r="N374" s="291"/>
      <c r="O374" s="291"/>
      <c r="P374" s="291">
        <v>11200</v>
      </c>
      <c r="Q374" s="291"/>
      <c r="R374" s="291"/>
      <c r="S374" s="291">
        <v>11200</v>
      </c>
      <c r="T374" s="291"/>
      <c r="U374" s="293">
        <v>7800</v>
      </c>
      <c r="V374" s="291"/>
      <c r="W374" s="291"/>
      <c r="X374" s="293">
        <v>7800</v>
      </c>
      <c r="Y374" s="9"/>
    </row>
    <row r="375" spans="1:25" s="285" customFormat="1" ht="25.5">
      <c r="A375" s="298" t="s">
        <v>664</v>
      </c>
      <c r="B375" s="288" t="s">
        <v>1257</v>
      </c>
      <c r="C375" s="289"/>
      <c r="D375" s="284"/>
      <c r="E375" s="284"/>
      <c r="F375" s="290" t="s">
        <v>1258</v>
      </c>
      <c r="G375" s="302">
        <v>20000</v>
      </c>
      <c r="H375" s="291"/>
      <c r="I375" s="291"/>
      <c r="J375" s="317">
        <v>20000</v>
      </c>
      <c r="K375" s="317">
        <v>0</v>
      </c>
      <c r="L375" s="291"/>
      <c r="M375" s="291"/>
      <c r="N375" s="291"/>
      <c r="O375" s="291"/>
      <c r="P375" s="291">
        <v>11000</v>
      </c>
      <c r="Q375" s="291"/>
      <c r="R375" s="291"/>
      <c r="S375" s="291">
        <v>11000</v>
      </c>
      <c r="T375" s="291"/>
      <c r="U375" s="293">
        <v>8000</v>
      </c>
      <c r="V375" s="291"/>
      <c r="W375" s="291"/>
      <c r="X375" s="293">
        <v>8000</v>
      </c>
      <c r="Y375" s="9"/>
    </row>
    <row r="376" spans="1:25" s="285" customFormat="1" ht="25.5">
      <c r="A376" s="298" t="s">
        <v>667</v>
      </c>
      <c r="B376" s="288" t="s">
        <v>1259</v>
      </c>
      <c r="C376" s="289"/>
      <c r="D376" s="284"/>
      <c r="E376" s="284"/>
      <c r="F376" s="290" t="s">
        <v>1260</v>
      </c>
      <c r="G376" s="302">
        <v>27621</v>
      </c>
      <c r="H376" s="291"/>
      <c r="I376" s="291"/>
      <c r="J376" s="317">
        <v>25000</v>
      </c>
      <c r="K376" s="317">
        <v>2621</v>
      </c>
      <c r="L376" s="291"/>
      <c r="M376" s="291"/>
      <c r="N376" s="291"/>
      <c r="O376" s="291"/>
      <c r="P376" s="291">
        <v>13000</v>
      </c>
      <c r="Q376" s="291"/>
      <c r="R376" s="291"/>
      <c r="S376" s="291">
        <v>13000</v>
      </c>
      <c r="T376" s="291"/>
      <c r="U376" s="293">
        <v>10800</v>
      </c>
      <c r="V376" s="291"/>
      <c r="W376" s="291"/>
      <c r="X376" s="293">
        <v>10800</v>
      </c>
      <c r="Y376" s="9"/>
    </row>
    <row r="377" spans="1:25" s="285" customFormat="1" ht="25.5">
      <c r="A377" s="298" t="s">
        <v>670</v>
      </c>
      <c r="B377" s="288" t="s">
        <v>1261</v>
      </c>
      <c r="C377" s="289"/>
      <c r="D377" s="284"/>
      <c r="E377" s="284"/>
      <c r="F377" s="290" t="s">
        <v>1262</v>
      </c>
      <c r="G377" s="302">
        <v>9000</v>
      </c>
      <c r="H377" s="291"/>
      <c r="I377" s="291"/>
      <c r="J377" s="317">
        <v>9000</v>
      </c>
      <c r="K377" s="317">
        <v>0</v>
      </c>
      <c r="L377" s="291"/>
      <c r="M377" s="291"/>
      <c r="N377" s="291"/>
      <c r="O377" s="291"/>
      <c r="P377" s="291">
        <v>6333</v>
      </c>
      <c r="Q377" s="291"/>
      <c r="R377" s="291"/>
      <c r="S377" s="291">
        <v>6333</v>
      </c>
      <c r="T377" s="291"/>
      <c r="U377" s="293">
        <v>2200</v>
      </c>
      <c r="V377" s="291"/>
      <c r="W377" s="291"/>
      <c r="X377" s="293">
        <v>2200</v>
      </c>
      <c r="Y377" s="9"/>
    </row>
    <row r="378" spans="1:25" s="285" customFormat="1" ht="51">
      <c r="A378" s="298" t="s">
        <v>673</v>
      </c>
      <c r="B378" s="288" t="s">
        <v>1263</v>
      </c>
      <c r="C378" s="289"/>
      <c r="D378" s="284"/>
      <c r="E378" s="284"/>
      <c r="F378" s="290" t="s">
        <v>1264</v>
      </c>
      <c r="G378" s="302">
        <v>36659</v>
      </c>
      <c r="H378" s="291"/>
      <c r="I378" s="291"/>
      <c r="J378" s="317">
        <v>27494</v>
      </c>
      <c r="K378" s="317">
        <v>9165</v>
      </c>
      <c r="L378" s="291"/>
      <c r="M378" s="291"/>
      <c r="N378" s="291"/>
      <c r="O378" s="291"/>
      <c r="P378" s="291">
        <v>31482</v>
      </c>
      <c r="Q378" s="291"/>
      <c r="R378" s="291"/>
      <c r="S378" s="291">
        <v>26349</v>
      </c>
      <c r="T378" s="291">
        <v>5133</v>
      </c>
      <c r="U378" s="293">
        <v>0</v>
      </c>
      <c r="V378" s="291"/>
      <c r="W378" s="291"/>
      <c r="X378" s="293">
        <v>0</v>
      </c>
      <c r="Y378" s="9"/>
    </row>
    <row r="379" spans="1:25" s="285" customFormat="1" ht="38.25">
      <c r="A379" s="298" t="s">
        <v>676</v>
      </c>
      <c r="B379" s="288" t="s">
        <v>1265</v>
      </c>
      <c r="C379" s="289"/>
      <c r="D379" s="284"/>
      <c r="E379" s="284"/>
      <c r="F379" s="290" t="s">
        <v>1266</v>
      </c>
      <c r="G379" s="302">
        <v>11000</v>
      </c>
      <c r="H379" s="291"/>
      <c r="I379" s="291"/>
      <c r="J379" s="317">
        <v>10000</v>
      </c>
      <c r="K379" s="317">
        <v>1000</v>
      </c>
      <c r="L379" s="291"/>
      <c r="M379" s="291"/>
      <c r="N379" s="291"/>
      <c r="O379" s="291"/>
      <c r="P379" s="291">
        <v>5973</v>
      </c>
      <c r="Q379" s="291"/>
      <c r="R379" s="291"/>
      <c r="S379" s="291">
        <v>5973</v>
      </c>
      <c r="T379" s="291"/>
      <c r="U379" s="293">
        <v>3500</v>
      </c>
      <c r="V379" s="291"/>
      <c r="W379" s="291"/>
      <c r="X379" s="293">
        <v>3500</v>
      </c>
      <c r="Y379" s="9"/>
    </row>
    <row r="380" spans="1:25" s="285" customFormat="1" ht="38.25">
      <c r="A380" s="298" t="s">
        <v>679</v>
      </c>
      <c r="B380" s="288" t="s">
        <v>1267</v>
      </c>
      <c r="C380" s="289"/>
      <c r="D380" s="284"/>
      <c r="E380" s="284"/>
      <c r="F380" s="290" t="s">
        <v>1268</v>
      </c>
      <c r="G380" s="302">
        <v>7000</v>
      </c>
      <c r="H380" s="291"/>
      <c r="I380" s="291"/>
      <c r="J380" s="317">
        <v>7000</v>
      </c>
      <c r="K380" s="317">
        <v>0</v>
      </c>
      <c r="L380" s="291"/>
      <c r="M380" s="291"/>
      <c r="N380" s="291"/>
      <c r="O380" s="291"/>
      <c r="P380" s="291">
        <v>2700</v>
      </c>
      <c r="Q380" s="291"/>
      <c r="R380" s="291"/>
      <c r="S380" s="291">
        <v>2700</v>
      </c>
      <c r="T380" s="291"/>
      <c r="U380" s="293">
        <v>4000</v>
      </c>
      <c r="V380" s="291"/>
      <c r="W380" s="291"/>
      <c r="X380" s="293">
        <v>4000</v>
      </c>
      <c r="Y380" s="9"/>
    </row>
    <row r="381" spans="1:25" s="285" customFormat="1" ht="25.5">
      <c r="A381" s="298" t="s">
        <v>682</v>
      </c>
      <c r="B381" s="288" t="s">
        <v>1269</v>
      </c>
      <c r="C381" s="289"/>
      <c r="D381" s="284"/>
      <c r="E381" s="284"/>
      <c r="F381" s="290" t="s">
        <v>1270</v>
      </c>
      <c r="G381" s="302">
        <v>14000</v>
      </c>
      <c r="H381" s="291"/>
      <c r="I381" s="291"/>
      <c r="J381" s="317">
        <v>14000</v>
      </c>
      <c r="K381" s="317">
        <v>0</v>
      </c>
      <c r="L381" s="291"/>
      <c r="M381" s="291"/>
      <c r="N381" s="291"/>
      <c r="O381" s="291"/>
      <c r="P381" s="291">
        <v>9540</v>
      </c>
      <c r="Q381" s="291"/>
      <c r="R381" s="291"/>
      <c r="S381" s="291">
        <v>9540</v>
      </c>
      <c r="T381" s="291"/>
      <c r="U381" s="293">
        <v>3800</v>
      </c>
      <c r="V381" s="291"/>
      <c r="W381" s="291"/>
      <c r="X381" s="293">
        <v>3800</v>
      </c>
      <c r="Y381" s="9"/>
    </row>
    <row r="382" spans="1:25" s="285" customFormat="1" ht="25.5">
      <c r="A382" s="298" t="s">
        <v>685</v>
      </c>
      <c r="B382" s="301" t="s">
        <v>1271</v>
      </c>
      <c r="C382" s="289"/>
      <c r="D382" s="284"/>
      <c r="E382" s="284"/>
      <c r="F382" s="290" t="s">
        <v>1272</v>
      </c>
      <c r="G382" s="302">
        <v>7500</v>
      </c>
      <c r="H382" s="291"/>
      <c r="I382" s="291"/>
      <c r="J382" s="317">
        <v>7500</v>
      </c>
      <c r="K382" s="317">
        <v>0</v>
      </c>
      <c r="L382" s="291"/>
      <c r="M382" s="291"/>
      <c r="N382" s="291"/>
      <c r="O382" s="291"/>
      <c r="P382" s="291">
        <v>2800</v>
      </c>
      <c r="Q382" s="291"/>
      <c r="R382" s="291"/>
      <c r="S382" s="291">
        <v>2800</v>
      </c>
      <c r="T382" s="291"/>
      <c r="U382" s="293">
        <v>4300</v>
      </c>
      <c r="V382" s="291"/>
      <c r="W382" s="291"/>
      <c r="X382" s="293">
        <v>4300</v>
      </c>
      <c r="Y382" s="9"/>
    </row>
    <row r="383" spans="1:25" s="285" customFormat="1" ht="38.25">
      <c r="A383" s="298" t="s">
        <v>688</v>
      </c>
      <c r="B383" s="288" t="s">
        <v>1273</v>
      </c>
      <c r="C383" s="289"/>
      <c r="D383" s="284"/>
      <c r="E383" s="284"/>
      <c r="F383" s="290" t="s">
        <v>1274</v>
      </c>
      <c r="G383" s="302">
        <v>18000</v>
      </c>
      <c r="H383" s="291"/>
      <c r="I383" s="291"/>
      <c r="J383" s="317">
        <v>16000</v>
      </c>
      <c r="K383" s="317">
        <v>2000</v>
      </c>
      <c r="L383" s="291"/>
      <c r="M383" s="291"/>
      <c r="N383" s="291"/>
      <c r="O383" s="291"/>
      <c r="P383" s="291">
        <v>11250</v>
      </c>
      <c r="Q383" s="291"/>
      <c r="R383" s="291"/>
      <c r="S383" s="291">
        <v>11250</v>
      </c>
      <c r="T383" s="291"/>
      <c r="U383" s="293">
        <v>4000</v>
      </c>
      <c r="V383" s="291"/>
      <c r="W383" s="291"/>
      <c r="X383" s="293">
        <v>4000</v>
      </c>
      <c r="Y383" s="9"/>
    </row>
    <row r="384" spans="1:25" s="285" customFormat="1" ht="25.5">
      <c r="A384" s="298" t="s">
        <v>691</v>
      </c>
      <c r="B384" s="318" t="s">
        <v>1275</v>
      </c>
      <c r="C384" s="289"/>
      <c r="D384" s="284"/>
      <c r="E384" s="284"/>
      <c r="F384" s="290" t="s">
        <v>1276</v>
      </c>
      <c r="G384" s="302">
        <v>26000</v>
      </c>
      <c r="H384" s="291"/>
      <c r="I384" s="291"/>
      <c r="J384" s="317">
        <v>24000</v>
      </c>
      <c r="K384" s="317">
        <v>2000</v>
      </c>
      <c r="L384" s="291"/>
      <c r="M384" s="291"/>
      <c r="N384" s="291"/>
      <c r="O384" s="291"/>
      <c r="P384" s="291">
        <v>12700</v>
      </c>
      <c r="Q384" s="291"/>
      <c r="R384" s="291"/>
      <c r="S384" s="291">
        <v>12700</v>
      </c>
      <c r="T384" s="291"/>
      <c r="U384" s="293">
        <v>8100</v>
      </c>
      <c r="V384" s="291"/>
      <c r="W384" s="291"/>
      <c r="X384" s="293">
        <v>8100</v>
      </c>
      <c r="Y384" s="9"/>
    </row>
    <row r="385" spans="1:25" s="285" customFormat="1" ht="38.25">
      <c r="A385" s="298" t="s">
        <v>694</v>
      </c>
      <c r="B385" s="288" t="s">
        <v>1277</v>
      </c>
      <c r="C385" s="289"/>
      <c r="D385" s="284"/>
      <c r="E385" s="284"/>
      <c r="F385" s="290" t="s">
        <v>1278</v>
      </c>
      <c r="G385" s="302">
        <v>30000</v>
      </c>
      <c r="H385" s="291"/>
      <c r="I385" s="291"/>
      <c r="J385" s="317">
        <v>30000</v>
      </c>
      <c r="K385" s="317">
        <v>0</v>
      </c>
      <c r="L385" s="291"/>
      <c r="M385" s="291"/>
      <c r="N385" s="291"/>
      <c r="O385" s="291"/>
      <c r="P385" s="291">
        <v>13679</v>
      </c>
      <c r="Q385" s="291"/>
      <c r="R385" s="291"/>
      <c r="S385" s="291">
        <v>13679</v>
      </c>
      <c r="T385" s="291"/>
      <c r="U385" s="293">
        <v>10300</v>
      </c>
      <c r="V385" s="291"/>
      <c r="W385" s="291"/>
      <c r="X385" s="293">
        <v>10300</v>
      </c>
      <c r="Y385" s="9"/>
    </row>
    <row r="386" spans="1:25" s="285" customFormat="1" ht="25.5">
      <c r="A386" s="298" t="s">
        <v>697</v>
      </c>
      <c r="B386" s="305" t="s">
        <v>1279</v>
      </c>
      <c r="C386" s="289"/>
      <c r="D386" s="284"/>
      <c r="E386" s="284"/>
      <c r="F386" s="319" t="s">
        <v>1280</v>
      </c>
      <c r="G386" s="302">
        <v>1969</v>
      </c>
      <c r="H386" s="291"/>
      <c r="I386" s="291"/>
      <c r="J386" s="317">
        <v>1969</v>
      </c>
      <c r="K386" s="317"/>
      <c r="L386" s="291"/>
      <c r="M386" s="291"/>
      <c r="N386" s="291"/>
      <c r="O386" s="291"/>
      <c r="P386" s="291">
        <v>1597</v>
      </c>
      <c r="Q386" s="291"/>
      <c r="R386" s="291"/>
      <c r="S386" s="291">
        <v>1597</v>
      </c>
      <c r="T386" s="291"/>
      <c r="U386" s="293">
        <v>372</v>
      </c>
      <c r="V386" s="291"/>
      <c r="W386" s="291"/>
      <c r="X386" s="293">
        <v>372</v>
      </c>
      <c r="Y386" s="9"/>
    </row>
    <row r="387" spans="1:25" s="285" customFormat="1" ht="38.25">
      <c r="A387" s="298" t="s">
        <v>859</v>
      </c>
      <c r="B387" s="305" t="s">
        <v>1281</v>
      </c>
      <c r="C387" s="289"/>
      <c r="D387" s="284"/>
      <c r="E387" s="284"/>
      <c r="F387" s="319" t="s">
        <v>1282</v>
      </c>
      <c r="G387" s="302">
        <v>3902</v>
      </c>
      <c r="H387" s="291"/>
      <c r="I387" s="291"/>
      <c r="J387" s="317">
        <v>2702</v>
      </c>
      <c r="K387" s="317"/>
      <c r="L387" s="291"/>
      <c r="M387" s="291"/>
      <c r="N387" s="291"/>
      <c r="O387" s="291"/>
      <c r="P387" s="291">
        <v>3838</v>
      </c>
      <c r="Q387" s="291"/>
      <c r="R387" s="291"/>
      <c r="S387" s="291">
        <v>2638</v>
      </c>
      <c r="T387" s="291"/>
      <c r="U387" s="293">
        <v>64</v>
      </c>
      <c r="V387" s="291"/>
      <c r="W387" s="291"/>
      <c r="X387" s="293">
        <v>64</v>
      </c>
      <c r="Y387" s="9"/>
    </row>
    <row r="388" spans="1:25" s="285" customFormat="1" ht="25.5">
      <c r="A388" s="298" t="s">
        <v>864</v>
      </c>
      <c r="B388" s="305" t="s">
        <v>1283</v>
      </c>
      <c r="C388" s="289"/>
      <c r="D388" s="284"/>
      <c r="E388" s="284"/>
      <c r="F388" s="319" t="s">
        <v>1284</v>
      </c>
      <c r="G388" s="302">
        <v>6661</v>
      </c>
      <c r="H388" s="291"/>
      <c r="I388" s="291"/>
      <c r="J388" s="317">
        <v>5661</v>
      </c>
      <c r="K388" s="317"/>
      <c r="L388" s="291"/>
      <c r="M388" s="291"/>
      <c r="N388" s="291"/>
      <c r="O388" s="291"/>
      <c r="P388" s="291">
        <v>6500</v>
      </c>
      <c r="Q388" s="291"/>
      <c r="R388" s="291"/>
      <c r="S388" s="291">
        <v>5500</v>
      </c>
      <c r="T388" s="291"/>
      <c r="U388" s="293">
        <v>161</v>
      </c>
      <c r="V388" s="291"/>
      <c r="W388" s="291"/>
      <c r="X388" s="293">
        <v>161</v>
      </c>
      <c r="Y388" s="9"/>
    </row>
    <row r="389" spans="1:25" s="285" customFormat="1" ht="25.5">
      <c r="A389" s="298" t="s">
        <v>869</v>
      </c>
      <c r="B389" s="305" t="s">
        <v>1285</v>
      </c>
      <c r="C389" s="289"/>
      <c r="D389" s="284"/>
      <c r="E389" s="284"/>
      <c r="F389" s="319" t="s">
        <v>1286</v>
      </c>
      <c r="G389" s="302">
        <v>3137</v>
      </c>
      <c r="H389" s="291"/>
      <c r="I389" s="291"/>
      <c r="J389" s="317">
        <v>3137</v>
      </c>
      <c r="K389" s="317"/>
      <c r="L389" s="291"/>
      <c r="M389" s="291"/>
      <c r="N389" s="291"/>
      <c r="O389" s="291"/>
      <c r="P389" s="291">
        <v>2999</v>
      </c>
      <c r="Q389" s="291"/>
      <c r="R389" s="291"/>
      <c r="S389" s="291">
        <v>2999</v>
      </c>
      <c r="T389" s="291"/>
      <c r="U389" s="293">
        <v>138</v>
      </c>
      <c r="V389" s="291"/>
      <c r="W389" s="291"/>
      <c r="X389" s="293">
        <v>138</v>
      </c>
      <c r="Y389" s="9"/>
    </row>
    <row r="390" spans="1:25" s="285" customFormat="1" ht="25.5">
      <c r="A390" s="298" t="s">
        <v>874</v>
      </c>
      <c r="B390" s="305" t="s">
        <v>1287</v>
      </c>
      <c r="C390" s="289"/>
      <c r="D390" s="284"/>
      <c r="E390" s="284"/>
      <c r="F390" s="319" t="s">
        <v>1288</v>
      </c>
      <c r="G390" s="302">
        <v>3567</v>
      </c>
      <c r="H390" s="291"/>
      <c r="I390" s="291"/>
      <c r="J390" s="317">
        <v>3567</v>
      </c>
      <c r="K390" s="317"/>
      <c r="L390" s="291"/>
      <c r="M390" s="291"/>
      <c r="N390" s="291"/>
      <c r="O390" s="291"/>
      <c r="P390" s="291">
        <v>3100</v>
      </c>
      <c r="Q390" s="291"/>
      <c r="R390" s="291"/>
      <c r="S390" s="291">
        <v>3100</v>
      </c>
      <c r="T390" s="291"/>
      <c r="U390" s="293">
        <v>467</v>
      </c>
      <c r="V390" s="291"/>
      <c r="W390" s="291"/>
      <c r="X390" s="293">
        <v>467</v>
      </c>
      <c r="Y390" s="9"/>
    </row>
    <row r="391" spans="1:25" s="285" customFormat="1" ht="25.5">
      <c r="A391" s="298" t="s">
        <v>879</v>
      </c>
      <c r="B391" s="305" t="s">
        <v>1289</v>
      </c>
      <c r="C391" s="289"/>
      <c r="D391" s="284"/>
      <c r="E391" s="284"/>
      <c r="F391" s="319" t="s">
        <v>1290</v>
      </c>
      <c r="G391" s="302">
        <v>3821</v>
      </c>
      <c r="H391" s="291"/>
      <c r="I391" s="291"/>
      <c r="J391" s="317">
        <v>3821</v>
      </c>
      <c r="K391" s="317"/>
      <c r="L391" s="291"/>
      <c r="M391" s="291"/>
      <c r="N391" s="291"/>
      <c r="O391" s="291"/>
      <c r="P391" s="291">
        <v>3387</v>
      </c>
      <c r="Q391" s="291"/>
      <c r="R391" s="291"/>
      <c r="S391" s="291">
        <v>3387</v>
      </c>
      <c r="T391" s="291"/>
      <c r="U391" s="293">
        <v>434</v>
      </c>
      <c r="V391" s="291"/>
      <c r="W391" s="291"/>
      <c r="X391" s="293">
        <v>434</v>
      </c>
      <c r="Y391" s="9"/>
    </row>
    <row r="392" spans="1:25" s="285" customFormat="1" ht="25.5">
      <c r="A392" s="298" t="s">
        <v>884</v>
      </c>
      <c r="B392" s="305" t="s">
        <v>1291</v>
      </c>
      <c r="C392" s="289"/>
      <c r="D392" s="284"/>
      <c r="E392" s="284"/>
      <c r="F392" s="319" t="s">
        <v>1292</v>
      </c>
      <c r="G392" s="302">
        <v>4127</v>
      </c>
      <c r="H392" s="291"/>
      <c r="I392" s="291"/>
      <c r="J392" s="317">
        <v>4127</v>
      </c>
      <c r="K392" s="317"/>
      <c r="L392" s="291"/>
      <c r="M392" s="291"/>
      <c r="N392" s="291"/>
      <c r="O392" s="291"/>
      <c r="P392" s="291">
        <v>3977</v>
      </c>
      <c r="Q392" s="291"/>
      <c r="R392" s="291"/>
      <c r="S392" s="291">
        <v>3977</v>
      </c>
      <c r="T392" s="291"/>
      <c r="U392" s="293">
        <v>150</v>
      </c>
      <c r="V392" s="291"/>
      <c r="W392" s="291"/>
      <c r="X392" s="293">
        <v>150</v>
      </c>
      <c r="Y392" s="9"/>
    </row>
    <row r="393" spans="1:25" s="285" customFormat="1" ht="25.5">
      <c r="A393" s="298" t="s">
        <v>889</v>
      </c>
      <c r="B393" s="305" t="s">
        <v>1293</v>
      </c>
      <c r="C393" s="289"/>
      <c r="D393" s="284"/>
      <c r="E393" s="284"/>
      <c r="F393" s="319" t="s">
        <v>1294</v>
      </c>
      <c r="G393" s="302">
        <v>2330</v>
      </c>
      <c r="H393" s="291"/>
      <c r="I393" s="291"/>
      <c r="J393" s="317">
        <v>2330</v>
      </c>
      <c r="K393" s="317"/>
      <c r="L393" s="291"/>
      <c r="M393" s="291"/>
      <c r="N393" s="291"/>
      <c r="O393" s="291"/>
      <c r="P393" s="291">
        <v>2282</v>
      </c>
      <c r="Q393" s="291"/>
      <c r="R393" s="291"/>
      <c r="S393" s="291">
        <v>2282</v>
      </c>
      <c r="T393" s="291"/>
      <c r="U393" s="293">
        <v>48</v>
      </c>
      <c r="V393" s="291"/>
      <c r="W393" s="291"/>
      <c r="X393" s="293">
        <v>48</v>
      </c>
      <c r="Y393" s="9"/>
    </row>
    <row r="394" spans="1:25" s="285" customFormat="1" ht="25.5">
      <c r="A394" s="298" t="s">
        <v>894</v>
      </c>
      <c r="B394" s="305" t="s">
        <v>1295</v>
      </c>
      <c r="C394" s="289"/>
      <c r="D394" s="284"/>
      <c r="E394" s="284"/>
      <c r="F394" s="319" t="s">
        <v>1296</v>
      </c>
      <c r="G394" s="302">
        <v>9390</v>
      </c>
      <c r="H394" s="291"/>
      <c r="I394" s="291"/>
      <c r="J394" s="317">
        <v>9390</v>
      </c>
      <c r="K394" s="317"/>
      <c r="L394" s="291"/>
      <c r="M394" s="291"/>
      <c r="N394" s="291"/>
      <c r="O394" s="291"/>
      <c r="P394" s="291">
        <v>7448</v>
      </c>
      <c r="Q394" s="291"/>
      <c r="R394" s="291"/>
      <c r="S394" s="291">
        <v>7448</v>
      </c>
      <c r="T394" s="291"/>
      <c r="U394" s="293">
        <v>1942</v>
      </c>
      <c r="V394" s="291"/>
      <c r="W394" s="291"/>
      <c r="X394" s="293">
        <v>1942</v>
      </c>
      <c r="Y394" s="9"/>
    </row>
    <row r="395" spans="1:25" s="285" customFormat="1" ht="25.5">
      <c r="A395" s="298" t="s">
        <v>899</v>
      </c>
      <c r="B395" s="305" t="s">
        <v>1297</v>
      </c>
      <c r="C395" s="289"/>
      <c r="D395" s="284"/>
      <c r="E395" s="284"/>
      <c r="F395" s="319" t="s">
        <v>1298</v>
      </c>
      <c r="G395" s="302">
        <v>5810</v>
      </c>
      <c r="H395" s="291"/>
      <c r="I395" s="291"/>
      <c r="J395" s="317">
        <v>5810</v>
      </c>
      <c r="K395" s="317"/>
      <c r="L395" s="291"/>
      <c r="M395" s="291"/>
      <c r="N395" s="291"/>
      <c r="O395" s="291"/>
      <c r="P395" s="291">
        <v>3800</v>
      </c>
      <c r="Q395" s="291"/>
      <c r="R395" s="291"/>
      <c r="S395" s="291">
        <v>3800</v>
      </c>
      <c r="T395" s="291"/>
      <c r="U395" s="293">
        <v>2010</v>
      </c>
      <c r="V395" s="291"/>
      <c r="W395" s="291"/>
      <c r="X395" s="293">
        <v>2010</v>
      </c>
      <c r="Y395" s="9"/>
    </row>
    <row r="396" spans="1:25" s="285" customFormat="1" ht="25.5">
      <c r="A396" s="298" t="s">
        <v>904</v>
      </c>
      <c r="B396" s="305" t="s">
        <v>1299</v>
      </c>
      <c r="C396" s="289"/>
      <c r="D396" s="284"/>
      <c r="E396" s="284"/>
      <c r="F396" s="319" t="s">
        <v>1300</v>
      </c>
      <c r="G396" s="302">
        <v>6744</v>
      </c>
      <c r="H396" s="291"/>
      <c r="I396" s="291"/>
      <c r="J396" s="317">
        <v>6744</v>
      </c>
      <c r="K396" s="317"/>
      <c r="L396" s="291"/>
      <c r="M396" s="291"/>
      <c r="N396" s="291"/>
      <c r="O396" s="291"/>
      <c r="P396" s="291">
        <v>4709</v>
      </c>
      <c r="Q396" s="291"/>
      <c r="R396" s="291"/>
      <c r="S396" s="291">
        <v>4709</v>
      </c>
      <c r="T396" s="291"/>
      <c r="U396" s="293">
        <v>2035</v>
      </c>
      <c r="V396" s="291"/>
      <c r="W396" s="291"/>
      <c r="X396" s="293">
        <v>2035</v>
      </c>
      <c r="Y396" s="9"/>
    </row>
    <row r="397" spans="1:25" s="285" customFormat="1" ht="25.5">
      <c r="A397" s="298" t="s">
        <v>909</v>
      </c>
      <c r="B397" s="305" t="s">
        <v>1301</v>
      </c>
      <c r="C397" s="289"/>
      <c r="D397" s="284"/>
      <c r="E397" s="284"/>
      <c r="F397" s="319" t="s">
        <v>1302</v>
      </c>
      <c r="G397" s="302">
        <v>4051</v>
      </c>
      <c r="H397" s="291"/>
      <c r="I397" s="291"/>
      <c r="J397" s="317">
        <v>4051</v>
      </c>
      <c r="K397" s="317"/>
      <c r="L397" s="291"/>
      <c r="M397" s="291"/>
      <c r="N397" s="291"/>
      <c r="O397" s="291"/>
      <c r="P397" s="291">
        <v>3576</v>
      </c>
      <c r="Q397" s="291"/>
      <c r="R397" s="291"/>
      <c r="S397" s="291">
        <v>3576</v>
      </c>
      <c r="T397" s="291"/>
      <c r="U397" s="293">
        <v>475</v>
      </c>
      <c r="V397" s="291"/>
      <c r="W397" s="291"/>
      <c r="X397" s="293">
        <v>475</v>
      </c>
      <c r="Y397" s="9"/>
    </row>
    <row r="398" spans="1:25" s="285" customFormat="1" ht="51">
      <c r="A398" s="298" t="s">
        <v>914</v>
      </c>
      <c r="B398" s="305" t="s">
        <v>1303</v>
      </c>
      <c r="C398" s="289"/>
      <c r="D398" s="284"/>
      <c r="E398" s="284"/>
      <c r="F398" s="319" t="s">
        <v>1304</v>
      </c>
      <c r="G398" s="302">
        <v>5999</v>
      </c>
      <c r="H398" s="291"/>
      <c r="I398" s="291"/>
      <c r="J398" s="317">
        <v>1071</v>
      </c>
      <c r="K398" s="317"/>
      <c r="L398" s="291"/>
      <c r="M398" s="291"/>
      <c r="N398" s="291"/>
      <c r="O398" s="291"/>
      <c r="P398" s="291">
        <v>5498</v>
      </c>
      <c r="Q398" s="291"/>
      <c r="R398" s="291"/>
      <c r="S398" s="291">
        <v>570</v>
      </c>
      <c r="T398" s="291"/>
      <c r="U398" s="293">
        <v>501</v>
      </c>
      <c r="V398" s="291"/>
      <c r="W398" s="291"/>
      <c r="X398" s="293">
        <v>501</v>
      </c>
      <c r="Y398" s="9"/>
    </row>
    <row r="399" spans="1:25" s="285" customFormat="1" ht="38.25">
      <c r="A399" s="298" t="s">
        <v>919</v>
      </c>
      <c r="B399" s="305" t="s">
        <v>1305</v>
      </c>
      <c r="C399" s="289"/>
      <c r="D399" s="284"/>
      <c r="E399" s="284"/>
      <c r="F399" s="319" t="s">
        <v>1306</v>
      </c>
      <c r="G399" s="302">
        <v>7185</v>
      </c>
      <c r="H399" s="291"/>
      <c r="I399" s="291"/>
      <c r="J399" s="317">
        <v>435</v>
      </c>
      <c r="K399" s="317"/>
      <c r="L399" s="291"/>
      <c r="M399" s="291"/>
      <c r="N399" s="291"/>
      <c r="O399" s="291"/>
      <c r="P399" s="291">
        <v>6850</v>
      </c>
      <c r="Q399" s="291"/>
      <c r="R399" s="291"/>
      <c r="S399" s="291">
        <v>100</v>
      </c>
      <c r="T399" s="291"/>
      <c r="U399" s="293">
        <v>335</v>
      </c>
      <c r="V399" s="291"/>
      <c r="W399" s="291"/>
      <c r="X399" s="293">
        <v>335</v>
      </c>
      <c r="Y399" s="9"/>
    </row>
    <row r="400" spans="1:25" s="285" customFormat="1" ht="25.5">
      <c r="A400" s="298" t="s">
        <v>924</v>
      </c>
      <c r="B400" s="305" t="s">
        <v>1307</v>
      </c>
      <c r="C400" s="289"/>
      <c r="D400" s="284"/>
      <c r="E400" s="284"/>
      <c r="F400" s="319" t="s">
        <v>1308</v>
      </c>
      <c r="G400" s="302">
        <v>9893</v>
      </c>
      <c r="H400" s="291"/>
      <c r="I400" s="291"/>
      <c r="J400" s="317">
        <v>443</v>
      </c>
      <c r="K400" s="317"/>
      <c r="L400" s="291"/>
      <c r="M400" s="291"/>
      <c r="N400" s="291"/>
      <c r="O400" s="291"/>
      <c r="P400" s="291">
        <v>9530</v>
      </c>
      <c r="Q400" s="291"/>
      <c r="R400" s="291"/>
      <c r="S400" s="291">
        <v>80</v>
      </c>
      <c r="T400" s="291"/>
      <c r="U400" s="293">
        <v>363</v>
      </c>
      <c r="V400" s="291"/>
      <c r="W400" s="291"/>
      <c r="X400" s="293">
        <v>363</v>
      </c>
      <c r="Y400" s="9"/>
    </row>
    <row r="401" spans="1:25" s="285" customFormat="1" ht="38.25">
      <c r="A401" s="298" t="s">
        <v>929</v>
      </c>
      <c r="B401" s="305" t="s">
        <v>1309</v>
      </c>
      <c r="C401" s="289"/>
      <c r="D401" s="284"/>
      <c r="E401" s="284"/>
      <c r="F401" s="319" t="s">
        <v>1310</v>
      </c>
      <c r="G401" s="302">
        <v>11661</v>
      </c>
      <c r="H401" s="291"/>
      <c r="I401" s="291"/>
      <c r="J401" s="317">
        <v>577</v>
      </c>
      <c r="K401" s="317"/>
      <c r="L401" s="291"/>
      <c r="M401" s="291"/>
      <c r="N401" s="291"/>
      <c r="O401" s="291"/>
      <c r="P401" s="291">
        <v>11184</v>
      </c>
      <c r="Q401" s="291"/>
      <c r="R401" s="291"/>
      <c r="S401" s="291">
        <v>100</v>
      </c>
      <c r="T401" s="291"/>
      <c r="U401" s="293">
        <v>477</v>
      </c>
      <c r="V401" s="291"/>
      <c r="W401" s="291"/>
      <c r="X401" s="293">
        <v>477</v>
      </c>
      <c r="Y401" s="9"/>
    </row>
    <row r="402" spans="1:25" s="285" customFormat="1" ht="25.5">
      <c r="A402" s="298" t="s">
        <v>934</v>
      </c>
      <c r="B402" s="305" t="s">
        <v>1311</v>
      </c>
      <c r="C402" s="289"/>
      <c r="D402" s="284"/>
      <c r="E402" s="284"/>
      <c r="F402" s="319" t="s">
        <v>1312</v>
      </c>
      <c r="G402" s="302">
        <v>3801</v>
      </c>
      <c r="H402" s="291"/>
      <c r="I402" s="291"/>
      <c r="J402" s="317">
        <v>1301</v>
      </c>
      <c r="K402" s="317"/>
      <c r="L402" s="291"/>
      <c r="M402" s="291"/>
      <c r="N402" s="291"/>
      <c r="O402" s="291"/>
      <c r="P402" s="291">
        <v>2600</v>
      </c>
      <c r="Q402" s="291"/>
      <c r="R402" s="291"/>
      <c r="S402" s="291">
        <v>100</v>
      </c>
      <c r="T402" s="291"/>
      <c r="U402" s="293">
        <v>1201</v>
      </c>
      <c r="V402" s="291"/>
      <c r="W402" s="291"/>
      <c r="X402" s="293">
        <v>1201</v>
      </c>
      <c r="Y402" s="9"/>
    </row>
    <row r="403" spans="1:25" s="285" customFormat="1" ht="25.5">
      <c r="A403" s="298" t="s">
        <v>939</v>
      </c>
      <c r="B403" s="305" t="s">
        <v>1313</v>
      </c>
      <c r="C403" s="289"/>
      <c r="D403" s="284"/>
      <c r="E403" s="284"/>
      <c r="F403" s="319" t="s">
        <v>1314</v>
      </c>
      <c r="G403" s="302">
        <v>6209</v>
      </c>
      <c r="H403" s="291"/>
      <c r="I403" s="291"/>
      <c r="J403" s="317">
        <v>525</v>
      </c>
      <c r="K403" s="317"/>
      <c r="L403" s="291"/>
      <c r="M403" s="291"/>
      <c r="N403" s="291"/>
      <c r="O403" s="291"/>
      <c r="P403" s="291">
        <v>5884</v>
      </c>
      <c r="Q403" s="291"/>
      <c r="R403" s="291"/>
      <c r="S403" s="291">
        <v>200</v>
      </c>
      <c r="T403" s="291"/>
      <c r="U403" s="293">
        <v>325</v>
      </c>
      <c r="V403" s="291"/>
      <c r="W403" s="291"/>
      <c r="X403" s="293">
        <v>325</v>
      </c>
      <c r="Y403" s="9"/>
    </row>
    <row r="404" spans="1:25" s="285" customFormat="1" ht="25.5">
      <c r="A404" s="298" t="s">
        <v>944</v>
      </c>
      <c r="B404" s="305" t="s">
        <v>1315</v>
      </c>
      <c r="C404" s="289"/>
      <c r="D404" s="284"/>
      <c r="E404" s="284"/>
      <c r="F404" s="319" t="s">
        <v>1316</v>
      </c>
      <c r="G404" s="302">
        <v>6675.826</v>
      </c>
      <c r="H404" s="291"/>
      <c r="I404" s="291"/>
      <c r="J404" s="317">
        <v>675.82600000000002</v>
      </c>
      <c r="K404" s="317"/>
      <c r="L404" s="291"/>
      <c r="M404" s="291"/>
      <c r="N404" s="291"/>
      <c r="O404" s="291"/>
      <c r="P404" s="291">
        <v>6500</v>
      </c>
      <c r="Q404" s="291"/>
      <c r="R404" s="291"/>
      <c r="S404" s="291">
        <v>500</v>
      </c>
      <c r="T404" s="291"/>
      <c r="U404" s="293">
        <v>176</v>
      </c>
      <c r="V404" s="291"/>
      <c r="W404" s="291"/>
      <c r="X404" s="293">
        <v>176</v>
      </c>
      <c r="Y404" s="9"/>
    </row>
    <row r="405" spans="1:25" s="285" customFormat="1" ht="25.5">
      <c r="A405" s="298" t="s">
        <v>949</v>
      </c>
      <c r="B405" s="305" t="s">
        <v>1317</v>
      </c>
      <c r="C405" s="289"/>
      <c r="D405" s="284"/>
      <c r="E405" s="284"/>
      <c r="F405" s="319" t="s">
        <v>1318</v>
      </c>
      <c r="G405" s="302">
        <v>4319</v>
      </c>
      <c r="H405" s="291"/>
      <c r="I405" s="291"/>
      <c r="J405" s="317">
        <v>2319</v>
      </c>
      <c r="K405" s="317"/>
      <c r="L405" s="291"/>
      <c r="M405" s="291"/>
      <c r="N405" s="291"/>
      <c r="O405" s="291"/>
      <c r="P405" s="291">
        <v>4021</v>
      </c>
      <c r="Q405" s="291"/>
      <c r="R405" s="291"/>
      <c r="S405" s="291">
        <v>2021</v>
      </c>
      <c r="T405" s="291"/>
      <c r="U405" s="293">
        <v>298</v>
      </c>
      <c r="V405" s="291"/>
      <c r="W405" s="291"/>
      <c r="X405" s="293">
        <v>298</v>
      </c>
      <c r="Y405" s="9"/>
    </row>
    <row r="406" spans="1:25" s="285" customFormat="1" ht="25.5">
      <c r="A406" s="298" t="s">
        <v>954</v>
      </c>
      <c r="B406" s="305" t="s">
        <v>1319</v>
      </c>
      <c r="C406" s="289"/>
      <c r="D406" s="284"/>
      <c r="E406" s="284"/>
      <c r="F406" s="319" t="s">
        <v>1320</v>
      </c>
      <c r="G406" s="302">
        <v>6623</v>
      </c>
      <c r="H406" s="291"/>
      <c r="I406" s="291"/>
      <c r="J406" s="317">
        <v>123</v>
      </c>
      <c r="K406" s="317"/>
      <c r="L406" s="291"/>
      <c r="M406" s="291"/>
      <c r="N406" s="291"/>
      <c r="O406" s="291"/>
      <c r="P406" s="291">
        <v>6500</v>
      </c>
      <c r="Q406" s="291"/>
      <c r="R406" s="291"/>
      <c r="S406" s="291"/>
      <c r="T406" s="291"/>
      <c r="U406" s="293">
        <v>123</v>
      </c>
      <c r="V406" s="291"/>
      <c r="W406" s="291"/>
      <c r="X406" s="293">
        <v>123</v>
      </c>
      <c r="Y406" s="9"/>
    </row>
    <row r="407" spans="1:25" s="285" customFormat="1" ht="25.5">
      <c r="A407" s="298" t="s">
        <v>959</v>
      </c>
      <c r="B407" s="305" t="s">
        <v>1321</v>
      </c>
      <c r="C407" s="289"/>
      <c r="D407" s="284"/>
      <c r="E407" s="284"/>
      <c r="F407" s="319" t="s">
        <v>1322</v>
      </c>
      <c r="G407" s="302">
        <v>18099</v>
      </c>
      <c r="H407" s="291"/>
      <c r="I407" s="291"/>
      <c r="J407" s="317">
        <v>5099</v>
      </c>
      <c r="K407" s="317"/>
      <c r="L407" s="291"/>
      <c r="M407" s="291"/>
      <c r="N407" s="291"/>
      <c r="O407" s="291"/>
      <c r="P407" s="291">
        <v>17691</v>
      </c>
      <c r="Q407" s="291"/>
      <c r="R407" s="291"/>
      <c r="S407" s="291">
        <v>4691</v>
      </c>
      <c r="T407" s="291"/>
      <c r="U407" s="293">
        <v>408</v>
      </c>
      <c r="V407" s="291"/>
      <c r="W407" s="291"/>
      <c r="X407" s="293">
        <v>408</v>
      </c>
      <c r="Y407" s="9"/>
    </row>
    <row r="408" spans="1:25" s="285" customFormat="1" ht="38.25">
      <c r="A408" s="298" t="s">
        <v>964</v>
      </c>
      <c r="B408" s="305" t="s">
        <v>1323</v>
      </c>
      <c r="C408" s="289"/>
      <c r="D408" s="284"/>
      <c r="E408" s="284"/>
      <c r="F408" s="319" t="s">
        <v>1324</v>
      </c>
      <c r="G408" s="302">
        <v>7229</v>
      </c>
      <c r="H408" s="291"/>
      <c r="I408" s="291"/>
      <c r="J408" s="317">
        <v>229</v>
      </c>
      <c r="K408" s="317"/>
      <c r="L408" s="291"/>
      <c r="M408" s="291"/>
      <c r="N408" s="291"/>
      <c r="O408" s="291"/>
      <c r="P408" s="291">
        <v>7000</v>
      </c>
      <c r="Q408" s="291"/>
      <c r="R408" s="291"/>
      <c r="S408" s="291"/>
      <c r="T408" s="291"/>
      <c r="U408" s="293">
        <v>229</v>
      </c>
      <c r="V408" s="291"/>
      <c r="W408" s="291"/>
      <c r="X408" s="293">
        <v>229</v>
      </c>
      <c r="Y408" s="9"/>
    </row>
    <row r="409" spans="1:25" s="285" customFormat="1" ht="38.25">
      <c r="A409" s="298" t="s">
        <v>968</v>
      </c>
      <c r="B409" s="305" t="s">
        <v>1325</v>
      </c>
      <c r="C409" s="289"/>
      <c r="D409" s="284"/>
      <c r="E409" s="284"/>
      <c r="F409" s="319" t="s">
        <v>1326</v>
      </c>
      <c r="G409" s="302">
        <v>9614</v>
      </c>
      <c r="H409" s="291"/>
      <c r="I409" s="291"/>
      <c r="J409" s="317">
        <v>614</v>
      </c>
      <c r="K409" s="317"/>
      <c r="L409" s="291"/>
      <c r="M409" s="291"/>
      <c r="N409" s="291"/>
      <c r="O409" s="291"/>
      <c r="P409" s="291">
        <v>9500</v>
      </c>
      <c r="Q409" s="291"/>
      <c r="R409" s="291"/>
      <c r="S409" s="291">
        <v>500</v>
      </c>
      <c r="T409" s="291"/>
      <c r="U409" s="293">
        <v>114</v>
      </c>
      <c r="V409" s="291"/>
      <c r="W409" s="291"/>
      <c r="X409" s="293">
        <v>114</v>
      </c>
      <c r="Y409" s="9"/>
    </row>
    <row r="410" spans="1:25" s="285" customFormat="1" ht="25.5">
      <c r="A410" s="298" t="s">
        <v>972</v>
      </c>
      <c r="B410" s="305" t="s">
        <v>1327</v>
      </c>
      <c r="C410" s="289"/>
      <c r="D410" s="284"/>
      <c r="E410" s="284"/>
      <c r="F410" s="319" t="s">
        <v>1328</v>
      </c>
      <c r="G410" s="302">
        <v>29859</v>
      </c>
      <c r="H410" s="291"/>
      <c r="I410" s="291"/>
      <c r="J410" s="317">
        <v>4359</v>
      </c>
      <c r="K410" s="317"/>
      <c r="L410" s="291"/>
      <c r="M410" s="291"/>
      <c r="N410" s="291"/>
      <c r="O410" s="291"/>
      <c r="P410" s="291">
        <v>28685</v>
      </c>
      <c r="Q410" s="291"/>
      <c r="R410" s="291"/>
      <c r="S410" s="291">
        <v>3185</v>
      </c>
      <c r="T410" s="291"/>
      <c r="U410" s="293">
        <v>1174</v>
      </c>
      <c r="V410" s="291"/>
      <c r="W410" s="291"/>
      <c r="X410" s="293">
        <v>1174</v>
      </c>
      <c r="Y410" s="9"/>
    </row>
    <row r="411" spans="1:25" s="285" customFormat="1" ht="38.25">
      <c r="A411" s="298" t="s">
        <v>976</v>
      </c>
      <c r="B411" s="305" t="s">
        <v>1329</v>
      </c>
      <c r="C411" s="289"/>
      <c r="D411" s="284"/>
      <c r="E411" s="284"/>
      <c r="F411" s="319" t="s">
        <v>1330</v>
      </c>
      <c r="G411" s="302">
        <v>7040</v>
      </c>
      <c r="H411" s="291"/>
      <c r="I411" s="291"/>
      <c r="J411" s="317">
        <v>1408</v>
      </c>
      <c r="K411" s="317"/>
      <c r="L411" s="291"/>
      <c r="M411" s="291"/>
      <c r="N411" s="291"/>
      <c r="O411" s="291"/>
      <c r="P411" s="291">
        <v>6334</v>
      </c>
      <c r="Q411" s="291"/>
      <c r="R411" s="291"/>
      <c r="S411" s="291">
        <v>702</v>
      </c>
      <c r="T411" s="291"/>
      <c r="U411" s="293">
        <v>360</v>
      </c>
      <c r="V411" s="291"/>
      <c r="W411" s="291"/>
      <c r="X411" s="293">
        <v>360</v>
      </c>
      <c r="Y411" s="9"/>
    </row>
    <row r="412" spans="1:25" s="285" customFormat="1" ht="25.5">
      <c r="A412" s="298" t="s">
        <v>981</v>
      </c>
      <c r="B412" s="305" t="s">
        <v>1331</v>
      </c>
      <c r="C412" s="289"/>
      <c r="D412" s="284"/>
      <c r="E412" s="284"/>
      <c r="F412" s="319" t="s">
        <v>1332</v>
      </c>
      <c r="G412" s="302">
        <v>12000</v>
      </c>
      <c r="H412" s="291"/>
      <c r="I412" s="291"/>
      <c r="J412" s="317">
        <v>5000</v>
      </c>
      <c r="K412" s="317"/>
      <c r="L412" s="291"/>
      <c r="M412" s="291"/>
      <c r="N412" s="291"/>
      <c r="O412" s="291"/>
      <c r="P412" s="291">
        <v>9254</v>
      </c>
      <c r="Q412" s="291"/>
      <c r="R412" s="291"/>
      <c r="S412" s="291">
        <v>2254</v>
      </c>
      <c r="T412" s="291"/>
      <c r="U412" s="293">
        <v>2150</v>
      </c>
      <c r="V412" s="291"/>
      <c r="W412" s="291"/>
      <c r="X412" s="293">
        <v>2150</v>
      </c>
      <c r="Y412" s="9"/>
    </row>
    <row r="413" spans="1:25" s="285" customFormat="1" ht="25.5">
      <c r="A413" s="298" t="s">
        <v>986</v>
      </c>
      <c r="B413" s="307" t="s">
        <v>1333</v>
      </c>
      <c r="C413" s="289"/>
      <c r="D413" s="284"/>
      <c r="E413" s="284"/>
      <c r="F413" s="290" t="s">
        <v>1334</v>
      </c>
      <c r="G413" s="302">
        <v>26000</v>
      </c>
      <c r="H413" s="291"/>
      <c r="I413" s="291"/>
      <c r="J413" s="317">
        <v>2000</v>
      </c>
      <c r="K413" s="317"/>
      <c r="L413" s="291"/>
      <c r="M413" s="291"/>
      <c r="N413" s="291"/>
      <c r="O413" s="291"/>
      <c r="P413" s="291">
        <v>20700</v>
      </c>
      <c r="Q413" s="291"/>
      <c r="R413" s="291"/>
      <c r="S413" s="291"/>
      <c r="T413" s="291"/>
      <c r="U413" s="293">
        <v>2000</v>
      </c>
      <c r="V413" s="291"/>
      <c r="W413" s="291"/>
      <c r="X413" s="293">
        <v>2000</v>
      </c>
      <c r="Y413" s="9"/>
    </row>
    <row r="414" spans="1:25" s="285" customFormat="1" ht="38.25">
      <c r="A414" s="298" t="s">
        <v>991</v>
      </c>
      <c r="B414" s="307" t="s">
        <v>1335</v>
      </c>
      <c r="C414" s="289"/>
      <c r="D414" s="284"/>
      <c r="E414" s="284"/>
      <c r="F414" s="290" t="s">
        <v>1336</v>
      </c>
      <c r="G414" s="302">
        <v>64900</v>
      </c>
      <c r="H414" s="291"/>
      <c r="I414" s="291"/>
      <c r="J414" s="317">
        <v>52400</v>
      </c>
      <c r="K414" s="317"/>
      <c r="L414" s="291"/>
      <c r="M414" s="291"/>
      <c r="N414" s="291"/>
      <c r="O414" s="291"/>
      <c r="P414" s="291">
        <v>60137</v>
      </c>
      <c r="Q414" s="291"/>
      <c r="R414" s="291"/>
      <c r="S414" s="291">
        <v>47637</v>
      </c>
      <c r="T414" s="291"/>
      <c r="U414" s="293"/>
      <c r="V414" s="291"/>
      <c r="W414" s="291"/>
      <c r="X414" s="293"/>
      <c r="Y414" s="9"/>
    </row>
    <row r="415" spans="1:25" s="285" customFormat="1" ht="25.5">
      <c r="A415" s="298" t="s">
        <v>996</v>
      </c>
      <c r="B415" s="307" t="s">
        <v>1227</v>
      </c>
      <c r="C415" s="289"/>
      <c r="D415" s="284"/>
      <c r="E415" s="284"/>
      <c r="F415" s="290" t="s">
        <v>1337</v>
      </c>
      <c r="G415" s="302">
        <v>14000</v>
      </c>
      <c r="H415" s="291"/>
      <c r="I415" s="291"/>
      <c r="J415" s="317">
        <v>1500</v>
      </c>
      <c r="K415" s="317"/>
      <c r="L415" s="291"/>
      <c r="M415" s="291"/>
      <c r="N415" s="291"/>
      <c r="O415" s="291"/>
      <c r="P415" s="291">
        <v>11903</v>
      </c>
      <c r="Q415" s="291"/>
      <c r="R415" s="291"/>
      <c r="S415" s="291"/>
      <c r="T415" s="291"/>
      <c r="U415" s="293">
        <v>1200</v>
      </c>
      <c r="V415" s="291"/>
      <c r="W415" s="291"/>
      <c r="X415" s="293">
        <v>1200</v>
      </c>
      <c r="Y415" s="9"/>
    </row>
    <row r="416" spans="1:25" s="285" customFormat="1" ht="38.25">
      <c r="A416" s="298" t="s">
        <v>1001</v>
      </c>
      <c r="B416" s="307" t="s">
        <v>1229</v>
      </c>
      <c r="C416" s="289"/>
      <c r="D416" s="284"/>
      <c r="E416" s="284"/>
      <c r="F416" s="290" t="s">
        <v>1230</v>
      </c>
      <c r="G416" s="302">
        <v>25000</v>
      </c>
      <c r="H416" s="291"/>
      <c r="I416" s="291"/>
      <c r="J416" s="317">
        <v>6000</v>
      </c>
      <c r="K416" s="317"/>
      <c r="L416" s="291"/>
      <c r="M416" s="291"/>
      <c r="N416" s="291"/>
      <c r="O416" s="291"/>
      <c r="P416" s="291">
        <v>21164</v>
      </c>
      <c r="Q416" s="291"/>
      <c r="R416" s="291"/>
      <c r="S416" s="291">
        <v>2164</v>
      </c>
      <c r="T416" s="291"/>
      <c r="U416" s="293">
        <v>2600</v>
      </c>
      <c r="V416" s="291"/>
      <c r="W416" s="291"/>
      <c r="X416" s="293">
        <v>2600</v>
      </c>
      <c r="Y416" s="9"/>
    </row>
    <row r="417" spans="1:25" s="285" customFormat="1" ht="25.5">
      <c r="A417" s="298" t="s">
        <v>1006</v>
      </c>
      <c r="B417" s="307" t="s">
        <v>1338</v>
      </c>
      <c r="C417" s="289"/>
      <c r="D417" s="284"/>
      <c r="E417" s="284"/>
      <c r="F417" s="290" t="s">
        <v>1339</v>
      </c>
      <c r="G417" s="302">
        <v>10000</v>
      </c>
      <c r="H417" s="291"/>
      <c r="I417" s="291"/>
      <c r="J417" s="317">
        <v>10000</v>
      </c>
      <c r="K417" s="317"/>
      <c r="L417" s="291"/>
      <c r="M417" s="291"/>
      <c r="N417" s="291"/>
      <c r="O417" s="291"/>
      <c r="P417" s="291">
        <v>5000</v>
      </c>
      <c r="Q417" s="291"/>
      <c r="R417" s="291"/>
      <c r="S417" s="291">
        <v>5000</v>
      </c>
      <c r="T417" s="291"/>
      <c r="U417" s="293">
        <v>3000</v>
      </c>
      <c r="V417" s="291"/>
      <c r="W417" s="291"/>
      <c r="X417" s="293">
        <v>3000</v>
      </c>
      <c r="Y417" s="9"/>
    </row>
    <row r="418" spans="1:25" s="285" customFormat="1" ht="25.5">
      <c r="A418" s="298" t="s">
        <v>1011</v>
      </c>
      <c r="B418" s="307" t="s">
        <v>1340</v>
      </c>
      <c r="C418" s="289"/>
      <c r="D418" s="284"/>
      <c r="E418" s="284"/>
      <c r="F418" s="290" t="s">
        <v>1341</v>
      </c>
      <c r="G418" s="302">
        <v>4500</v>
      </c>
      <c r="H418" s="291"/>
      <c r="I418" s="291"/>
      <c r="J418" s="317">
        <v>1081</v>
      </c>
      <c r="K418" s="317"/>
      <c r="L418" s="291"/>
      <c r="M418" s="291"/>
      <c r="N418" s="291"/>
      <c r="O418" s="291"/>
      <c r="P418" s="291">
        <v>3419</v>
      </c>
      <c r="Q418" s="291"/>
      <c r="R418" s="291"/>
      <c r="S418" s="291"/>
      <c r="T418" s="291"/>
      <c r="U418" s="293">
        <v>900</v>
      </c>
      <c r="V418" s="291"/>
      <c r="W418" s="291"/>
      <c r="X418" s="293">
        <v>900</v>
      </c>
      <c r="Y418" s="9"/>
    </row>
    <row r="419" spans="1:25" s="285" customFormat="1" ht="25.5">
      <c r="A419" s="298" t="s">
        <v>1016</v>
      </c>
      <c r="B419" s="288" t="s">
        <v>1342</v>
      </c>
      <c r="C419" s="289"/>
      <c r="D419" s="284"/>
      <c r="E419" s="284"/>
      <c r="F419" s="290" t="s">
        <v>1343</v>
      </c>
      <c r="G419" s="302">
        <v>6220</v>
      </c>
      <c r="H419" s="291"/>
      <c r="I419" s="291"/>
      <c r="J419" s="317">
        <v>20</v>
      </c>
      <c r="K419" s="317"/>
      <c r="L419" s="291"/>
      <c r="M419" s="291"/>
      <c r="N419" s="291"/>
      <c r="O419" s="291"/>
      <c r="P419" s="291">
        <v>6200</v>
      </c>
      <c r="Q419" s="291"/>
      <c r="R419" s="291"/>
      <c r="S419" s="291">
        <v>0</v>
      </c>
      <c r="T419" s="291"/>
      <c r="U419" s="293">
        <v>20</v>
      </c>
      <c r="V419" s="291"/>
      <c r="W419" s="291"/>
      <c r="X419" s="293">
        <v>20</v>
      </c>
      <c r="Y419" s="9"/>
    </row>
    <row r="420" spans="1:25" s="285" customFormat="1" ht="25.5">
      <c r="A420" s="298" t="s">
        <v>1021</v>
      </c>
      <c r="B420" s="288" t="s">
        <v>1344</v>
      </c>
      <c r="C420" s="289"/>
      <c r="D420" s="284"/>
      <c r="E420" s="284"/>
      <c r="F420" s="290" t="s">
        <v>1345</v>
      </c>
      <c r="G420" s="302">
        <v>3698.7370000000001</v>
      </c>
      <c r="H420" s="291"/>
      <c r="I420" s="291"/>
      <c r="J420" s="317">
        <v>3698.7370000000001</v>
      </c>
      <c r="K420" s="317"/>
      <c r="L420" s="291"/>
      <c r="M420" s="291"/>
      <c r="N420" s="291"/>
      <c r="O420" s="291"/>
      <c r="P420" s="291">
        <v>3592.8989999999999</v>
      </c>
      <c r="Q420" s="291"/>
      <c r="R420" s="291"/>
      <c r="S420" s="291">
        <v>3592.8989999999999</v>
      </c>
      <c r="T420" s="291"/>
      <c r="U420" s="293">
        <v>106</v>
      </c>
      <c r="V420" s="291"/>
      <c r="W420" s="291"/>
      <c r="X420" s="293">
        <v>106</v>
      </c>
      <c r="Y420" s="9"/>
    </row>
    <row r="421" spans="1:25" s="285" customFormat="1" ht="25.5">
      <c r="A421" s="298" t="s">
        <v>1026</v>
      </c>
      <c r="B421" s="288" t="s">
        <v>1346</v>
      </c>
      <c r="C421" s="289"/>
      <c r="D421" s="284"/>
      <c r="E421" s="284"/>
      <c r="F421" s="290" t="s">
        <v>1347</v>
      </c>
      <c r="G421" s="302">
        <v>5520</v>
      </c>
      <c r="H421" s="291"/>
      <c r="I421" s="291"/>
      <c r="J421" s="317">
        <v>20</v>
      </c>
      <c r="K421" s="317"/>
      <c r="L421" s="291"/>
      <c r="M421" s="291"/>
      <c r="N421" s="291"/>
      <c r="O421" s="291"/>
      <c r="P421" s="291">
        <v>5470</v>
      </c>
      <c r="Q421" s="291"/>
      <c r="R421" s="291"/>
      <c r="S421" s="291">
        <v>0</v>
      </c>
      <c r="T421" s="291"/>
      <c r="U421" s="293">
        <v>20</v>
      </c>
      <c r="V421" s="291"/>
      <c r="W421" s="291"/>
      <c r="X421" s="293">
        <v>20</v>
      </c>
      <c r="Y421" s="9"/>
    </row>
    <row r="422" spans="1:25" s="285" customFormat="1" ht="25.5">
      <c r="A422" s="298" t="s">
        <v>1031</v>
      </c>
      <c r="B422" s="288" t="s">
        <v>1259</v>
      </c>
      <c r="C422" s="289"/>
      <c r="D422" s="284"/>
      <c r="E422" s="284"/>
      <c r="F422" s="290" t="s">
        <v>1260</v>
      </c>
      <c r="G422" s="302">
        <v>27621</v>
      </c>
      <c r="H422" s="291"/>
      <c r="I422" s="291"/>
      <c r="J422" s="317">
        <v>2621</v>
      </c>
      <c r="K422" s="317"/>
      <c r="L422" s="291"/>
      <c r="M422" s="291"/>
      <c r="N422" s="291"/>
      <c r="O422" s="291"/>
      <c r="P422" s="291">
        <v>13000</v>
      </c>
      <c r="Q422" s="291"/>
      <c r="R422" s="291"/>
      <c r="S422" s="291"/>
      <c r="T422" s="291"/>
      <c r="U422" s="293">
        <v>0</v>
      </c>
      <c r="V422" s="291"/>
      <c r="W422" s="291"/>
      <c r="X422" s="293">
        <v>0</v>
      </c>
      <c r="Y422" s="9"/>
    </row>
    <row r="423" spans="1:25" s="285" customFormat="1" ht="63.75">
      <c r="A423" s="298" t="s">
        <v>1036</v>
      </c>
      <c r="B423" s="305" t="s">
        <v>1348</v>
      </c>
      <c r="C423" s="289"/>
      <c r="D423" s="284"/>
      <c r="E423" s="284"/>
      <c r="F423" s="306" t="s">
        <v>1349</v>
      </c>
      <c r="G423" s="302">
        <v>3500</v>
      </c>
      <c r="H423" s="291"/>
      <c r="I423" s="291"/>
      <c r="J423" s="317">
        <v>3500</v>
      </c>
      <c r="K423" s="317"/>
      <c r="L423" s="291"/>
      <c r="M423" s="291"/>
      <c r="N423" s="291"/>
      <c r="O423" s="291"/>
      <c r="P423" s="291">
        <v>3000</v>
      </c>
      <c r="Q423" s="291"/>
      <c r="R423" s="291"/>
      <c r="S423" s="291">
        <v>3000</v>
      </c>
      <c r="T423" s="291"/>
      <c r="U423" s="293">
        <v>350</v>
      </c>
      <c r="V423" s="291"/>
      <c r="W423" s="291"/>
      <c r="X423" s="293">
        <v>350</v>
      </c>
      <c r="Y423" s="9"/>
    </row>
    <row r="424" spans="1:25" s="285" customFormat="1" ht="25.5">
      <c r="A424" s="298" t="s">
        <v>1041</v>
      </c>
      <c r="B424" s="305" t="s">
        <v>1350</v>
      </c>
      <c r="C424" s="289"/>
      <c r="D424" s="284"/>
      <c r="E424" s="284"/>
      <c r="F424" s="306" t="s">
        <v>1351</v>
      </c>
      <c r="G424" s="302">
        <v>4000</v>
      </c>
      <c r="H424" s="291"/>
      <c r="I424" s="291"/>
      <c r="J424" s="317">
        <v>400</v>
      </c>
      <c r="K424" s="317"/>
      <c r="L424" s="291"/>
      <c r="M424" s="291"/>
      <c r="N424" s="291"/>
      <c r="O424" s="291"/>
      <c r="P424" s="291">
        <v>3600</v>
      </c>
      <c r="Q424" s="291"/>
      <c r="R424" s="291"/>
      <c r="S424" s="291">
        <v>0</v>
      </c>
      <c r="T424" s="291"/>
      <c r="U424" s="293">
        <v>250</v>
      </c>
      <c r="V424" s="291"/>
      <c r="W424" s="291"/>
      <c r="X424" s="293">
        <v>250</v>
      </c>
      <c r="Y424" s="9"/>
    </row>
    <row r="425" spans="1:25" s="285" customFormat="1" ht="25.5">
      <c r="A425" s="298" t="s">
        <v>1046</v>
      </c>
      <c r="B425" s="288" t="s">
        <v>1352</v>
      </c>
      <c r="C425" s="289"/>
      <c r="D425" s="284"/>
      <c r="E425" s="284"/>
      <c r="F425" s="306" t="s">
        <v>1353</v>
      </c>
      <c r="G425" s="302">
        <v>2800</v>
      </c>
      <c r="H425" s="291"/>
      <c r="I425" s="291"/>
      <c r="J425" s="317">
        <v>280</v>
      </c>
      <c r="K425" s="317"/>
      <c r="L425" s="291"/>
      <c r="M425" s="291"/>
      <c r="N425" s="291"/>
      <c r="O425" s="291"/>
      <c r="P425" s="291">
        <v>2519.538</v>
      </c>
      <c r="Q425" s="291"/>
      <c r="R425" s="291"/>
      <c r="S425" s="291">
        <v>0</v>
      </c>
      <c r="T425" s="291"/>
      <c r="U425" s="293">
        <v>280</v>
      </c>
      <c r="V425" s="291"/>
      <c r="W425" s="291"/>
      <c r="X425" s="293">
        <v>280</v>
      </c>
      <c r="Y425" s="9"/>
    </row>
    <row r="426" spans="1:25" s="285" customFormat="1" ht="25.5">
      <c r="A426" s="298" t="s">
        <v>1051</v>
      </c>
      <c r="B426" s="288" t="s">
        <v>1354</v>
      </c>
      <c r="C426" s="289"/>
      <c r="D426" s="284"/>
      <c r="E426" s="284"/>
      <c r="F426" s="290" t="s">
        <v>1355</v>
      </c>
      <c r="G426" s="302">
        <v>3000</v>
      </c>
      <c r="H426" s="291"/>
      <c r="I426" s="291"/>
      <c r="J426" s="317">
        <v>3000</v>
      </c>
      <c r="K426" s="317"/>
      <c r="L426" s="291"/>
      <c r="M426" s="291"/>
      <c r="N426" s="291"/>
      <c r="O426" s="291"/>
      <c r="P426" s="291">
        <v>2782</v>
      </c>
      <c r="Q426" s="291"/>
      <c r="R426" s="291"/>
      <c r="S426" s="291">
        <v>2782</v>
      </c>
      <c r="T426" s="291"/>
      <c r="U426" s="293">
        <v>218</v>
      </c>
      <c r="V426" s="291"/>
      <c r="W426" s="291"/>
      <c r="X426" s="293">
        <v>218</v>
      </c>
      <c r="Y426" s="9"/>
    </row>
    <row r="427" spans="1:25" s="285" customFormat="1" ht="63.75">
      <c r="A427" s="298" t="s">
        <v>1056</v>
      </c>
      <c r="B427" s="288" t="s">
        <v>1356</v>
      </c>
      <c r="C427" s="289"/>
      <c r="D427" s="284"/>
      <c r="E427" s="284"/>
      <c r="F427" s="290" t="s">
        <v>1357</v>
      </c>
      <c r="G427" s="302">
        <v>10000</v>
      </c>
      <c r="H427" s="291"/>
      <c r="I427" s="291"/>
      <c r="J427" s="317">
        <v>650</v>
      </c>
      <c r="K427" s="317"/>
      <c r="L427" s="291"/>
      <c r="M427" s="291"/>
      <c r="N427" s="291"/>
      <c r="O427" s="291"/>
      <c r="P427" s="291">
        <v>9416</v>
      </c>
      <c r="Q427" s="291"/>
      <c r="R427" s="291"/>
      <c r="S427" s="291">
        <v>66</v>
      </c>
      <c r="T427" s="291"/>
      <c r="U427" s="293">
        <v>400</v>
      </c>
      <c r="V427" s="291"/>
      <c r="W427" s="291"/>
      <c r="X427" s="293">
        <v>400</v>
      </c>
      <c r="Y427" s="9"/>
    </row>
    <row r="428" spans="1:25" s="285" customFormat="1" ht="63.75">
      <c r="A428" s="298" t="s">
        <v>1358</v>
      </c>
      <c r="B428" s="288" t="s">
        <v>1359</v>
      </c>
      <c r="C428" s="289"/>
      <c r="D428" s="284"/>
      <c r="E428" s="284"/>
      <c r="F428" s="290" t="s">
        <v>1360</v>
      </c>
      <c r="G428" s="302">
        <v>25800</v>
      </c>
      <c r="H428" s="291"/>
      <c r="I428" s="291"/>
      <c r="J428" s="317">
        <v>2580</v>
      </c>
      <c r="K428" s="317"/>
      <c r="L428" s="291"/>
      <c r="M428" s="291"/>
      <c r="N428" s="291"/>
      <c r="O428" s="291"/>
      <c r="P428" s="291">
        <v>24686</v>
      </c>
      <c r="Q428" s="291"/>
      <c r="R428" s="291"/>
      <c r="S428" s="291">
        <v>1466</v>
      </c>
      <c r="T428" s="291"/>
      <c r="U428" s="293">
        <v>500</v>
      </c>
      <c r="V428" s="291"/>
      <c r="W428" s="291"/>
      <c r="X428" s="293">
        <v>500</v>
      </c>
      <c r="Y428" s="9"/>
    </row>
    <row r="429" spans="1:25" s="285" customFormat="1" ht="63.75">
      <c r="A429" s="298" t="s">
        <v>1361</v>
      </c>
      <c r="B429" s="288" t="s">
        <v>1362</v>
      </c>
      <c r="C429" s="289"/>
      <c r="D429" s="284"/>
      <c r="E429" s="284"/>
      <c r="F429" s="290" t="s">
        <v>1363</v>
      </c>
      <c r="G429" s="302">
        <v>9999.8510000000006</v>
      </c>
      <c r="H429" s="291"/>
      <c r="I429" s="291"/>
      <c r="J429" s="317">
        <v>724</v>
      </c>
      <c r="K429" s="317"/>
      <c r="L429" s="291"/>
      <c r="M429" s="291"/>
      <c r="N429" s="291"/>
      <c r="O429" s="291"/>
      <c r="P429" s="291">
        <v>9275.8510000000006</v>
      </c>
      <c r="Q429" s="291"/>
      <c r="R429" s="291"/>
      <c r="S429" s="291">
        <v>0</v>
      </c>
      <c r="T429" s="291"/>
      <c r="U429" s="293">
        <v>300</v>
      </c>
      <c r="V429" s="291"/>
      <c r="W429" s="291"/>
      <c r="X429" s="293">
        <v>300</v>
      </c>
      <c r="Y429" s="9"/>
    </row>
    <row r="430" spans="1:25" s="285" customFormat="1" ht="51">
      <c r="A430" s="298" t="s">
        <v>1364</v>
      </c>
      <c r="B430" s="288" t="s">
        <v>1365</v>
      </c>
      <c r="C430" s="289"/>
      <c r="D430" s="284"/>
      <c r="E430" s="284"/>
      <c r="F430" s="290" t="s">
        <v>1366</v>
      </c>
      <c r="G430" s="302">
        <v>12894</v>
      </c>
      <c r="H430" s="291"/>
      <c r="I430" s="291"/>
      <c r="J430" s="317">
        <v>1600</v>
      </c>
      <c r="K430" s="317"/>
      <c r="L430" s="291"/>
      <c r="M430" s="291"/>
      <c r="N430" s="291"/>
      <c r="O430" s="291"/>
      <c r="P430" s="291">
        <v>12088</v>
      </c>
      <c r="Q430" s="291"/>
      <c r="R430" s="291"/>
      <c r="S430" s="291">
        <v>794</v>
      </c>
      <c r="T430" s="291"/>
      <c r="U430" s="293">
        <v>300</v>
      </c>
      <c r="V430" s="291"/>
      <c r="W430" s="291"/>
      <c r="X430" s="293">
        <v>300</v>
      </c>
      <c r="Y430" s="9"/>
    </row>
    <row r="431" spans="1:25" s="285" customFormat="1" ht="63.75">
      <c r="A431" s="298" t="s">
        <v>1367</v>
      </c>
      <c r="B431" s="288" t="s">
        <v>1368</v>
      </c>
      <c r="C431" s="289"/>
      <c r="D431" s="284"/>
      <c r="E431" s="284"/>
      <c r="F431" s="290" t="s">
        <v>1369</v>
      </c>
      <c r="G431" s="302">
        <v>14900</v>
      </c>
      <c r="H431" s="291"/>
      <c r="I431" s="291"/>
      <c r="J431" s="317">
        <v>900</v>
      </c>
      <c r="K431" s="317"/>
      <c r="L431" s="291"/>
      <c r="M431" s="291"/>
      <c r="N431" s="291"/>
      <c r="O431" s="291"/>
      <c r="P431" s="291">
        <v>11294</v>
      </c>
      <c r="Q431" s="291"/>
      <c r="R431" s="291"/>
      <c r="S431" s="291">
        <v>94</v>
      </c>
      <c r="T431" s="291"/>
      <c r="U431" s="293">
        <v>300</v>
      </c>
      <c r="V431" s="291"/>
      <c r="W431" s="291"/>
      <c r="X431" s="293">
        <v>300</v>
      </c>
      <c r="Y431" s="9"/>
    </row>
    <row r="432" spans="1:25" s="285" customFormat="1" ht="63.75">
      <c r="A432" s="298" t="s">
        <v>1370</v>
      </c>
      <c r="B432" s="288" t="s">
        <v>1371</v>
      </c>
      <c r="C432" s="289"/>
      <c r="D432" s="284"/>
      <c r="E432" s="284"/>
      <c r="F432" s="290" t="s">
        <v>1372</v>
      </c>
      <c r="G432" s="302">
        <v>4200</v>
      </c>
      <c r="H432" s="291"/>
      <c r="I432" s="291"/>
      <c r="J432" s="317">
        <v>4200</v>
      </c>
      <c r="K432" s="317"/>
      <c r="L432" s="291"/>
      <c r="M432" s="291"/>
      <c r="N432" s="291"/>
      <c r="O432" s="291"/>
      <c r="P432" s="291">
        <v>3800</v>
      </c>
      <c r="Q432" s="291"/>
      <c r="R432" s="291"/>
      <c r="S432" s="291">
        <v>3800</v>
      </c>
      <c r="T432" s="291"/>
      <c r="U432" s="293">
        <v>0</v>
      </c>
      <c r="V432" s="291"/>
      <c r="W432" s="291"/>
      <c r="X432" s="293">
        <v>0</v>
      </c>
      <c r="Y432" s="9"/>
    </row>
    <row r="433" spans="1:25" s="285" customFormat="1" ht="25.5">
      <c r="A433" s="298" t="s">
        <v>1373</v>
      </c>
      <c r="B433" s="288" t="s">
        <v>1374</v>
      </c>
      <c r="C433" s="289"/>
      <c r="D433" s="284"/>
      <c r="E433" s="284"/>
      <c r="F433" s="290" t="s">
        <v>1375</v>
      </c>
      <c r="G433" s="302">
        <v>25093</v>
      </c>
      <c r="H433" s="291"/>
      <c r="I433" s="291"/>
      <c r="J433" s="317">
        <v>25093</v>
      </c>
      <c r="K433" s="317"/>
      <c r="L433" s="291"/>
      <c r="M433" s="291"/>
      <c r="N433" s="291"/>
      <c r="O433" s="291"/>
      <c r="P433" s="291">
        <v>23803</v>
      </c>
      <c r="Q433" s="291"/>
      <c r="R433" s="291"/>
      <c r="S433" s="291">
        <v>23803</v>
      </c>
      <c r="T433" s="291"/>
      <c r="U433" s="293">
        <v>500</v>
      </c>
      <c r="V433" s="291"/>
      <c r="W433" s="291"/>
      <c r="X433" s="293">
        <v>500</v>
      </c>
      <c r="Y433" s="9"/>
    </row>
    <row r="434" spans="1:25" s="285" customFormat="1" ht="38.25">
      <c r="A434" s="298" t="s">
        <v>1376</v>
      </c>
      <c r="B434" s="288" t="s">
        <v>1377</v>
      </c>
      <c r="C434" s="289"/>
      <c r="D434" s="284"/>
      <c r="E434" s="284"/>
      <c r="F434" s="290" t="s">
        <v>1378</v>
      </c>
      <c r="G434" s="302">
        <v>36965</v>
      </c>
      <c r="H434" s="291"/>
      <c r="I434" s="291"/>
      <c r="J434" s="317">
        <v>9241</v>
      </c>
      <c r="K434" s="317"/>
      <c r="L434" s="291"/>
      <c r="M434" s="291"/>
      <c r="N434" s="291"/>
      <c r="O434" s="291"/>
      <c r="P434" s="291">
        <v>31482</v>
      </c>
      <c r="Q434" s="291"/>
      <c r="R434" s="291"/>
      <c r="S434" s="291">
        <v>5133</v>
      </c>
      <c r="T434" s="291"/>
      <c r="U434" s="293">
        <v>3700</v>
      </c>
      <c r="V434" s="291"/>
      <c r="W434" s="291"/>
      <c r="X434" s="293">
        <v>3700</v>
      </c>
      <c r="Y434" s="9"/>
    </row>
    <row r="435" spans="1:25" s="285" customFormat="1" ht="38.25">
      <c r="A435" s="298" t="s">
        <v>1379</v>
      </c>
      <c r="B435" s="288" t="s">
        <v>1380</v>
      </c>
      <c r="C435" s="289"/>
      <c r="D435" s="284"/>
      <c r="E435" s="284"/>
      <c r="F435" s="290" t="s">
        <v>1381</v>
      </c>
      <c r="G435" s="302">
        <v>3700</v>
      </c>
      <c r="H435" s="291"/>
      <c r="I435" s="291"/>
      <c r="J435" s="317">
        <v>1900</v>
      </c>
      <c r="K435" s="317"/>
      <c r="L435" s="291"/>
      <c r="M435" s="291"/>
      <c r="N435" s="291"/>
      <c r="O435" s="291"/>
      <c r="P435" s="291">
        <v>2700</v>
      </c>
      <c r="Q435" s="291"/>
      <c r="R435" s="291"/>
      <c r="S435" s="291">
        <v>900</v>
      </c>
      <c r="T435" s="291"/>
      <c r="U435" s="293">
        <v>850</v>
      </c>
      <c r="V435" s="291"/>
      <c r="W435" s="291"/>
      <c r="X435" s="293">
        <v>850</v>
      </c>
      <c r="Y435" s="9"/>
    </row>
    <row r="436" spans="1:25" s="285" customFormat="1" ht="51">
      <c r="A436" s="298" t="s">
        <v>1382</v>
      </c>
      <c r="B436" s="288" t="s">
        <v>1231</v>
      </c>
      <c r="C436" s="289"/>
      <c r="D436" s="284"/>
      <c r="E436" s="284"/>
      <c r="F436" s="290" t="s">
        <v>1383</v>
      </c>
      <c r="G436" s="302">
        <v>6500</v>
      </c>
      <c r="H436" s="291"/>
      <c r="I436" s="291"/>
      <c r="J436" s="317">
        <v>1500</v>
      </c>
      <c r="K436" s="317"/>
      <c r="L436" s="291"/>
      <c r="M436" s="291"/>
      <c r="N436" s="291"/>
      <c r="O436" s="291"/>
      <c r="P436" s="291">
        <v>4604</v>
      </c>
      <c r="Q436" s="291"/>
      <c r="R436" s="291"/>
      <c r="S436" s="291">
        <v>600</v>
      </c>
      <c r="T436" s="291"/>
      <c r="U436" s="293">
        <v>600</v>
      </c>
      <c r="V436" s="291"/>
      <c r="W436" s="291"/>
      <c r="X436" s="293">
        <v>600</v>
      </c>
      <c r="Y436" s="9"/>
    </row>
    <row r="437" spans="1:25" s="285" customFormat="1" ht="25.5">
      <c r="A437" s="298" t="s">
        <v>1384</v>
      </c>
      <c r="B437" s="288" t="s">
        <v>1385</v>
      </c>
      <c r="C437" s="289"/>
      <c r="D437" s="284"/>
      <c r="E437" s="284"/>
      <c r="F437" s="290" t="s">
        <v>1386</v>
      </c>
      <c r="G437" s="302">
        <v>10500</v>
      </c>
      <c r="H437" s="291"/>
      <c r="I437" s="291"/>
      <c r="J437" s="317">
        <v>3500</v>
      </c>
      <c r="K437" s="317"/>
      <c r="L437" s="291"/>
      <c r="M437" s="291"/>
      <c r="N437" s="291"/>
      <c r="O437" s="291"/>
      <c r="P437" s="291">
        <v>7450</v>
      </c>
      <c r="Q437" s="291"/>
      <c r="R437" s="291"/>
      <c r="S437" s="291">
        <v>1500</v>
      </c>
      <c r="T437" s="291"/>
      <c r="U437" s="293">
        <v>1300</v>
      </c>
      <c r="V437" s="291"/>
      <c r="W437" s="291"/>
      <c r="X437" s="293">
        <v>1300</v>
      </c>
      <c r="Y437" s="9"/>
    </row>
    <row r="438" spans="1:25" s="285" customFormat="1" ht="38.25">
      <c r="A438" s="298" t="s">
        <v>1387</v>
      </c>
      <c r="B438" s="288" t="s">
        <v>1388</v>
      </c>
      <c r="C438" s="289"/>
      <c r="D438" s="284"/>
      <c r="E438" s="284"/>
      <c r="F438" s="290" t="s">
        <v>1389</v>
      </c>
      <c r="G438" s="302">
        <v>18000</v>
      </c>
      <c r="H438" s="291"/>
      <c r="I438" s="291"/>
      <c r="J438" s="317">
        <v>2000</v>
      </c>
      <c r="K438" s="317"/>
      <c r="L438" s="291"/>
      <c r="M438" s="291"/>
      <c r="N438" s="291"/>
      <c r="O438" s="291"/>
      <c r="P438" s="291">
        <v>12100</v>
      </c>
      <c r="Q438" s="291"/>
      <c r="R438" s="291"/>
      <c r="S438" s="291">
        <v>850</v>
      </c>
      <c r="T438" s="291"/>
      <c r="U438" s="293">
        <v>800</v>
      </c>
      <c r="V438" s="291"/>
      <c r="W438" s="291"/>
      <c r="X438" s="293">
        <v>800</v>
      </c>
      <c r="Y438" s="9"/>
    </row>
    <row r="439" spans="1:25" s="285" customFormat="1" ht="38.25">
      <c r="A439" s="298" t="s">
        <v>1390</v>
      </c>
      <c r="B439" s="288" t="s">
        <v>1391</v>
      </c>
      <c r="C439" s="289"/>
      <c r="D439" s="284"/>
      <c r="E439" s="284"/>
      <c r="F439" s="290" t="s">
        <v>1392</v>
      </c>
      <c r="G439" s="302">
        <v>15000</v>
      </c>
      <c r="H439" s="291"/>
      <c r="I439" s="291"/>
      <c r="J439" s="317">
        <v>5000</v>
      </c>
      <c r="K439" s="317"/>
      <c r="L439" s="291"/>
      <c r="M439" s="291"/>
      <c r="N439" s="291"/>
      <c r="O439" s="291"/>
      <c r="P439" s="291">
        <v>8640</v>
      </c>
      <c r="Q439" s="291"/>
      <c r="R439" s="291"/>
      <c r="S439" s="291">
        <v>1700</v>
      </c>
      <c r="T439" s="291"/>
      <c r="U439" s="293">
        <v>2300</v>
      </c>
      <c r="V439" s="291"/>
      <c r="W439" s="291"/>
      <c r="X439" s="293">
        <v>2300</v>
      </c>
      <c r="Y439" s="9"/>
    </row>
    <row r="440" spans="1:25" s="285" customFormat="1" ht="25.5">
      <c r="A440" s="298" t="s">
        <v>1393</v>
      </c>
      <c r="B440" s="288" t="s">
        <v>1394</v>
      </c>
      <c r="C440" s="289"/>
      <c r="D440" s="284"/>
      <c r="E440" s="284"/>
      <c r="F440" s="290" t="s">
        <v>1395</v>
      </c>
      <c r="G440" s="302">
        <v>9900</v>
      </c>
      <c r="H440" s="291"/>
      <c r="I440" s="291"/>
      <c r="J440" s="317">
        <v>900</v>
      </c>
      <c r="K440" s="317"/>
      <c r="L440" s="291"/>
      <c r="M440" s="291"/>
      <c r="N440" s="291"/>
      <c r="O440" s="291"/>
      <c r="P440" s="291">
        <v>6676.7870000000003</v>
      </c>
      <c r="Q440" s="291"/>
      <c r="R440" s="291"/>
      <c r="S440" s="291">
        <v>343.78699999999998</v>
      </c>
      <c r="T440" s="291"/>
      <c r="U440" s="293">
        <v>400</v>
      </c>
      <c r="V440" s="291"/>
      <c r="W440" s="291"/>
      <c r="X440" s="293">
        <v>400</v>
      </c>
      <c r="Y440" s="9"/>
    </row>
    <row r="441" spans="1:25" s="285" customFormat="1" ht="51">
      <c r="A441" s="298" t="s">
        <v>1396</v>
      </c>
      <c r="B441" s="288" t="s">
        <v>1397</v>
      </c>
      <c r="C441" s="289"/>
      <c r="D441" s="284"/>
      <c r="E441" s="284"/>
      <c r="F441" s="290" t="s">
        <v>1398</v>
      </c>
      <c r="G441" s="302">
        <v>23000</v>
      </c>
      <c r="H441" s="291"/>
      <c r="I441" s="291"/>
      <c r="J441" s="317">
        <v>3000</v>
      </c>
      <c r="K441" s="317"/>
      <c r="L441" s="291"/>
      <c r="M441" s="291"/>
      <c r="N441" s="291"/>
      <c r="O441" s="291"/>
      <c r="P441" s="291">
        <v>12700</v>
      </c>
      <c r="Q441" s="291"/>
      <c r="R441" s="291"/>
      <c r="S441" s="291">
        <v>1500</v>
      </c>
      <c r="T441" s="291"/>
      <c r="U441" s="293">
        <v>900</v>
      </c>
      <c r="V441" s="291"/>
      <c r="W441" s="291"/>
      <c r="X441" s="293">
        <v>900</v>
      </c>
      <c r="Y441" s="9"/>
    </row>
    <row r="442" spans="1:25" s="285" customFormat="1" ht="25.5">
      <c r="A442" s="298" t="s">
        <v>1399</v>
      </c>
      <c r="B442" s="288" t="s">
        <v>1400</v>
      </c>
      <c r="C442" s="289"/>
      <c r="D442" s="284"/>
      <c r="E442" s="284"/>
      <c r="F442" s="290" t="s">
        <v>1401</v>
      </c>
      <c r="G442" s="302">
        <v>8155</v>
      </c>
      <c r="H442" s="291"/>
      <c r="I442" s="291"/>
      <c r="J442" s="317">
        <v>2039</v>
      </c>
      <c r="K442" s="317"/>
      <c r="L442" s="291"/>
      <c r="M442" s="291"/>
      <c r="N442" s="291"/>
      <c r="O442" s="291"/>
      <c r="P442" s="291">
        <v>7339</v>
      </c>
      <c r="Q442" s="291"/>
      <c r="R442" s="291"/>
      <c r="S442" s="291">
        <v>1223</v>
      </c>
      <c r="T442" s="291"/>
      <c r="U442" s="293">
        <v>400</v>
      </c>
      <c r="V442" s="291"/>
      <c r="W442" s="291"/>
      <c r="X442" s="293">
        <v>400</v>
      </c>
      <c r="Y442" s="9"/>
    </row>
    <row r="443" spans="1:25" s="285" customFormat="1" ht="38.25">
      <c r="A443" s="298" t="s">
        <v>1402</v>
      </c>
      <c r="B443" s="288" t="s">
        <v>1403</v>
      </c>
      <c r="C443" s="289"/>
      <c r="D443" s="284"/>
      <c r="E443" s="284"/>
      <c r="F443" s="290" t="s">
        <v>1404</v>
      </c>
      <c r="G443" s="302">
        <v>14500</v>
      </c>
      <c r="H443" s="291"/>
      <c r="I443" s="291"/>
      <c r="J443" s="317">
        <v>14500</v>
      </c>
      <c r="K443" s="317"/>
      <c r="L443" s="291"/>
      <c r="M443" s="291"/>
      <c r="N443" s="291"/>
      <c r="O443" s="291"/>
      <c r="P443" s="291">
        <v>13027</v>
      </c>
      <c r="Q443" s="291"/>
      <c r="R443" s="291"/>
      <c r="S443" s="291">
        <v>13027</v>
      </c>
      <c r="T443" s="291"/>
      <c r="U443" s="293"/>
      <c r="V443" s="291"/>
      <c r="W443" s="291"/>
      <c r="X443" s="293"/>
      <c r="Y443" s="9"/>
    </row>
    <row r="444" spans="1:25" s="285" customFormat="1" ht="25.5">
      <c r="A444" s="298" t="s">
        <v>1405</v>
      </c>
      <c r="B444" s="288" t="s">
        <v>1406</v>
      </c>
      <c r="C444" s="289"/>
      <c r="D444" s="284"/>
      <c r="E444" s="284"/>
      <c r="F444" s="290" t="s">
        <v>1407</v>
      </c>
      <c r="G444" s="302">
        <v>21800</v>
      </c>
      <c r="H444" s="291"/>
      <c r="I444" s="291"/>
      <c r="J444" s="317">
        <v>21800</v>
      </c>
      <c r="K444" s="317"/>
      <c r="L444" s="291"/>
      <c r="M444" s="291"/>
      <c r="N444" s="291"/>
      <c r="O444" s="291"/>
      <c r="P444" s="291">
        <v>10714</v>
      </c>
      <c r="Q444" s="291"/>
      <c r="R444" s="291"/>
      <c r="S444" s="291">
        <v>10714</v>
      </c>
      <c r="T444" s="291"/>
      <c r="U444" s="293">
        <v>6700</v>
      </c>
      <c r="V444" s="291"/>
      <c r="W444" s="291"/>
      <c r="X444" s="293">
        <v>6700</v>
      </c>
      <c r="Y444" s="9"/>
    </row>
    <row r="445" spans="1:25" s="285" customFormat="1" ht="25.5">
      <c r="A445" s="298" t="s">
        <v>1408</v>
      </c>
      <c r="B445" s="288" t="s">
        <v>1409</v>
      </c>
      <c r="C445" s="289"/>
      <c r="D445" s="284"/>
      <c r="E445" s="284"/>
      <c r="F445" s="290" t="s">
        <v>1410</v>
      </c>
      <c r="G445" s="302">
        <v>3600</v>
      </c>
      <c r="H445" s="291"/>
      <c r="I445" s="291"/>
      <c r="J445" s="317">
        <v>3600</v>
      </c>
      <c r="K445" s="317"/>
      <c r="L445" s="291"/>
      <c r="M445" s="291"/>
      <c r="N445" s="291"/>
      <c r="O445" s="291"/>
      <c r="P445" s="291">
        <v>1260</v>
      </c>
      <c r="Q445" s="291"/>
      <c r="R445" s="291"/>
      <c r="S445" s="291">
        <v>1260</v>
      </c>
      <c r="T445" s="291"/>
      <c r="U445" s="293">
        <v>1600</v>
      </c>
      <c r="V445" s="291"/>
      <c r="W445" s="291"/>
      <c r="X445" s="293">
        <v>1600</v>
      </c>
      <c r="Y445" s="9"/>
    </row>
    <row r="446" spans="1:25" s="285" customFormat="1" ht="25.5">
      <c r="A446" s="298" t="s">
        <v>1411</v>
      </c>
      <c r="B446" s="288" t="s">
        <v>1412</v>
      </c>
      <c r="C446" s="289"/>
      <c r="D446" s="284"/>
      <c r="E446" s="284"/>
      <c r="F446" s="290" t="s">
        <v>1413</v>
      </c>
      <c r="G446" s="302">
        <v>12000</v>
      </c>
      <c r="H446" s="291"/>
      <c r="I446" s="291"/>
      <c r="J446" s="317">
        <v>12000</v>
      </c>
      <c r="K446" s="317"/>
      <c r="L446" s="291"/>
      <c r="M446" s="291"/>
      <c r="N446" s="291"/>
      <c r="O446" s="291"/>
      <c r="P446" s="291">
        <v>4200</v>
      </c>
      <c r="Q446" s="291"/>
      <c r="R446" s="291"/>
      <c r="S446" s="291">
        <v>4200</v>
      </c>
      <c r="T446" s="291"/>
      <c r="U446" s="293">
        <v>5400</v>
      </c>
      <c r="V446" s="291"/>
      <c r="W446" s="291"/>
      <c r="X446" s="293">
        <v>5400</v>
      </c>
      <c r="Y446" s="9"/>
    </row>
    <row r="447" spans="1:25" s="285" customFormat="1" ht="25.5">
      <c r="A447" s="298" t="s">
        <v>1414</v>
      </c>
      <c r="B447" s="288" t="s">
        <v>1415</v>
      </c>
      <c r="C447" s="289"/>
      <c r="D447" s="284"/>
      <c r="E447" s="284"/>
      <c r="F447" s="290" t="s">
        <v>1416</v>
      </c>
      <c r="G447" s="302">
        <v>2000</v>
      </c>
      <c r="H447" s="291"/>
      <c r="I447" s="291"/>
      <c r="J447" s="317">
        <v>2000</v>
      </c>
      <c r="K447" s="317"/>
      <c r="L447" s="291"/>
      <c r="M447" s="291"/>
      <c r="N447" s="291"/>
      <c r="O447" s="291"/>
      <c r="P447" s="291">
        <v>1400</v>
      </c>
      <c r="Q447" s="291"/>
      <c r="R447" s="291"/>
      <c r="S447" s="291">
        <v>1400</v>
      </c>
      <c r="T447" s="291"/>
      <c r="U447" s="293">
        <v>200</v>
      </c>
      <c r="V447" s="291"/>
      <c r="W447" s="291"/>
      <c r="X447" s="293">
        <v>200</v>
      </c>
      <c r="Y447" s="9"/>
    </row>
    <row r="448" spans="1:25" s="285" customFormat="1" ht="25.5">
      <c r="A448" s="298" t="s">
        <v>1417</v>
      </c>
      <c r="B448" s="288" t="s">
        <v>1418</v>
      </c>
      <c r="C448" s="289"/>
      <c r="D448" s="284"/>
      <c r="E448" s="284"/>
      <c r="F448" s="290" t="s">
        <v>1419</v>
      </c>
      <c r="G448" s="302">
        <v>2400</v>
      </c>
      <c r="H448" s="291"/>
      <c r="I448" s="291"/>
      <c r="J448" s="317">
        <v>2400</v>
      </c>
      <c r="K448" s="317"/>
      <c r="L448" s="291"/>
      <c r="M448" s="291"/>
      <c r="N448" s="291"/>
      <c r="O448" s="291"/>
      <c r="P448" s="291">
        <v>850</v>
      </c>
      <c r="Q448" s="291"/>
      <c r="R448" s="291"/>
      <c r="S448" s="291">
        <v>850</v>
      </c>
      <c r="T448" s="291"/>
      <c r="U448" s="293">
        <v>1100</v>
      </c>
      <c r="V448" s="291"/>
      <c r="W448" s="291"/>
      <c r="X448" s="293">
        <v>1100</v>
      </c>
      <c r="Y448" s="9"/>
    </row>
    <row r="449" spans="1:25" s="285" customFormat="1" ht="25.5">
      <c r="A449" s="298" t="s">
        <v>1420</v>
      </c>
      <c r="B449" s="288" t="s">
        <v>1421</v>
      </c>
      <c r="C449" s="289"/>
      <c r="D449" s="284"/>
      <c r="E449" s="284"/>
      <c r="F449" s="290" t="s">
        <v>1422</v>
      </c>
      <c r="G449" s="302">
        <v>10000</v>
      </c>
      <c r="H449" s="291"/>
      <c r="I449" s="291"/>
      <c r="J449" s="317">
        <v>10000</v>
      </c>
      <c r="K449" s="317"/>
      <c r="L449" s="291"/>
      <c r="M449" s="291"/>
      <c r="N449" s="291"/>
      <c r="O449" s="291"/>
      <c r="P449" s="291">
        <v>3500</v>
      </c>
      <c r="Q449" s="291"/>
      <c r="R449" s="291"/>
      <c r="S449" s="291">
        <v>3500</v>
      </c>
      <c r="T449" s="291"/>
      <c r="U449" s="293">
        <v>6000</v>
      </c>
      <c r="V449" s="291"/>
      <c r="W449" s="291"/>
      <c r="X449" s="293">
        <v>6000</v>
      </c>
      <c r="Y449" s="9"/>
    </row>
    <row r="450" spans="1:25" s="285" customFormat="1" ht="25.5">
      <c r="A450" s="298" t="s">
        <v>1423</v>
      </c>
      <c r="B450" s="288" t="s">
        <v>1424</v>
      </c>
      <c r="C450" s="289"/>
      <c r="D450" s="284"/>
      <c r="E450" s="284"/>
      <c r="F450" s="290" t="s">
        <v>1425</v>
      </c>
      <c r="G450" s="302">
        <v>10000</v>
      </c>
      <c r="H450" s="291"/>
      <c r="I450" s="291"/>
      <c r="J450" s="317">
        <v>10000</v>
      </c>
      <c r="K450" s="317"/>
      <c r="L450" s="291"/>
      <c r="M450" s="291"/>
      <c r="N450" s="291"/>
      <c r="O450" s="291"/>
      <c r="P450" s="291">
        <v>3500</v>
      </c>
      <c r="Q450" s="291"/>
      <c r="R450" s="291"/>
      <c r="S450" s="291">
        <v>3500</v>
      </c>
      <c r="T450" s="291"/>
      <c r="U450" s="293">
        <v>4500</v>
      </c>
      <c r="V450" s="291"/>
      <c r="W450" s="291"/>
      <c r="X450" s="293">
        <v>4500</v>
      </c>
      <c r="Y450" s="9"/>
    </row>
    <row r="451" spans="1:25" s="285" customFormat="1" ht="38.25">
      <c r="A451" s="298" t="s">
        <v>1426</v>
      </c>
      <c r="B451" s="288" t="s">
        <v>1427</v>
      </c>
      <c r="C451" s="289"/>
      <c r="D451" s="284"/>
      <c r="E451" s="284"/>
      <c r="F451" s="290" t="s">
        <v>1428</v>
      </c>
      <c r="G451" s="302">
        <v>21407</v>
      </c>
      <c r="H451" s="291"/>
      <c r="I451" s="291"/>
      <c r="J451" s="317">
        <v>21407</v>
      </c>
      <c r="K451" s="317"/>
      <c r="L451" s="291"/>
      <c r="M451" s="291"/>
      <c r="N451" s="291"/>
      <c r="O451" s="291"/>
      <c r="P451" s="291">
        <v>18000</v>
      </c>
      <c r="Q451" s="291"/>
      <c r="R451" s="291"/>
      <c r="S451" s="291">
        <v>18000</v>
      </c>
      <c r="T451" s="291"/>
      <c r="U451" s="293">
        <v>3407</v>
      </c>
      <c r="V451" s="291"/>
      <c r="W451" s="291"/>
      <c r="X451" s="293">
        <v>3407</v>
      </c>
      <c r="Y451" s="9"/>
    </row>
    <row r="452" spans="1:25" s="285" customFormat="1" ht="25.5">
      <c r="A452" s="298" t="s">
        <v>1429</v>
      </c>
      <c r="B452" s="288" t="s">
        <v>1430</v>
      </c>
      <c r="C452" s="289"/>
      <c r="D452" s="284"/>
      <c r="E452" s="284"/>
      <c r="F452" s="290" t="s">
        <v>1431</v>
      </c>
      <c r="G452" s="302">
        <v>1943</v>
      </c>
      <c r="H452" s="291"/>
      <c r="I452" s="291"/>
      <c r="J452" s="317">
        <v>1943</v>
      </c>
      <c r="K452" s="317"/>
      <c r="L452" s="291"/>
      <c r="M452" s="291"/>
      <c r="N452" s="291"/>
      <c r="O452" s="291"/>
      <c r="P452" s="291">
        <v>1500</v>
      </c>
      <c r="Q452" s="291"/>
      <c r="R452" s="291"/>
      <c r="S452" s="291">
        <v>1500</v>
      </c>
      <c r="T452" s="291"/>
      <c r="U452" s="293">
        <v>443</v>
      </c>
      <c r="V452" s="291"/>
      <c r="W452" s="291"/>
      <c r="X452" s="293">
        <v>443</v>
      </c>
      <c r="Y452" s="9"/>
    </row>
    <row r="453" spans="1:25" s="285" customFormat="1" ht="25.5">
      <c r="A453" s="298" t="s">
        <v>1432</v>
      </c>
      <c r="B453" s="288" t="s">
        <v>1433</v>
      </c>
      <c r="C453" s="289"/>
      <c r="D453" s="284"/>
      <c r="E453" s="284"/>
      <c r="F453" s="290" t="s">
        <v>1434</v>
      </c>
      <c r="G453" s="302">
        <v>919</v>
      </c>
      <c r="H453" s="291"/>
      <c r="I453" s="291"/>
      <c r="J453" s="317">
        <v>919</v>
      </c>
      <c r="K453" s="317"/>
      <c r="L453" s="291"/>
      <c r="M453" s="291"/>
      <c r="N453" s="291"/>
      <c r="O453" s="291"/>
      <c r="P453" s="291">
        <v>850</v>
      </c>
      <c r="Q453" s="291"/>
      <c r="R453" s="291"/>
      <c r="S453" s="291">
        <v>850</v>
      </c>
      <c r="T453" s="291"/>
      <c r="U453" s="293">
        <v>69</v>
      </c>
      <c r="V453" s="291"/>
      <c r="W453" s="291"/>
      <c r="X453" s="293">
        <v>69</v>
      </c>
      <c r="Y453" s="9"/>
    </row>
    <row r="454" spans="1:25" s="285" customFormat="1" ht="25.5">
      <c r="A454" s="298" t="s">
        <v>1435</v>
      </c>
      <c r="B454" s="288" t="s">
        <v>1436</v>
      </c>
      <c r="C454" s="289"/>
      <c r="D454" s="284"/>
      <c r="E454" s="284"/>
      <c r="F454" s="290" t="s">
        <v>1437</v>
      </c>
      <c r="G454" s="302">
        <v>1994</v>
      </c>
      <c r="H454" s="291"/>
      <c r="I454" s="291"/>
      <c r="J454" s="317">
        <v>1994</v>
      </c>
      <c r="K454" s="317"/>
      <c r="L454" s="291"/>
      <c r="M454" s="291"/>
      <c r="N454" s="291"/>
      <c r="O454" s="291"/>
      <c r="P454" s="291">
        <v>1800</v>
      </c>
      <c r="Q454" s="291"/>
      <c r="R454" s="291"/>
      <c r="S454" s="291">
        <v>1800</v>
      </c>
      <c r="T454" s="291"/>
      <c r="U454" s="293">
        <v>194</v>
      </c>
      <c r="V454" s="291"/>
      <c r="W454" s="291"/>
      <c r="X454" s="293">
        <v>194</v>
      </c>
      <c r="Y454" s="9"/>
    </row>
    <row r="455" spans="1:25" s="285" customFormat="1" ht="25.5">
      <c r="A455" s="298" t="s">
        <v>1438</v>
      </c>
      <c r="B455" s="288" t="s">
        <v>1439</v>
      </c>
      <c r="C455" s="289"/>
      <c r="D455" s="284"/>
      <c r="E455" s="284"/>
      <c r="F455" s="290" t="s">
        <v>1440</v>
      </c>
      <c r="G455" s="302">
        <v>9653</v>
      </c>
      <c r="H455" s="291"/>
      <c r="I455" s="291"/>
      <c r="J455" s="317">
        <v>9653</v>
      </c>
      <c r="K455" s="317"/>
      <c r="L455" s="291"/>
      <c r="M455" s="291"/>
      <c r="N455" s="291"/>
      <c r="O455" s="291"/>
      <c r="P455" s="291">
        <v>8700</v>
      </c>
      <c r="Q455" s="291"/>
      <c r="R455" s="291"/>
      <c r="S455" s="291">
        <v>8700</v>
      </c>
      <c r="T455" s="291"/>
      <c r="U455" s="293">
        <v>953</v>
      </c>
      <c r="V455" s="291"/>
      <c r="W455" s="291"/>
      <c r="X455" s="293">
        <v>953</v>
      </c>
      <c r="Y455" s="9"/>
    </row>
    <row r="456" spans="1:25" s="285" customFormat="1" ht="25.5">
      <c r="A456" s="298" t="s">
        <v>1441</v>
      </c>
      <c r="B456" s="288" t="s">
        <v>1442</v>
      </c>
      <c r="C456" s="289"/>
      <c r="D456" s="284"/>
      <c r="E456" s="284"/>
      <c r="F456" s="290" t="s">
        <v>1443</v>
      </c>
      <c r="G456" s="302">
        <v>25000</v>
      </c>
      <c r="H456" s="291"/>
      <c r="I456" s="291"/>
      <c r="J456" s="317">
        <v>5000</v>
      </c>
      <c r="K456" s="317"/>
      <c r="L456" s="291"/>
      <c r="M456" s="291"/>
      <c r="N456" s="291"/>
      <c r="O456" s="291"/>
      <c r="P456" s="291">
        <v>22000</v>
      </c>
      <c r="Q456" s="291"/>
      <c r="R456" s="291"/>
      <c r="S456" s="291">
        <v>2000</v>
      </c>
      <c r="T456" s="291"/>
      <c r="U456" s="293">
        <v>2500</v>
      </c>
      <c r="V456" s="291"/>
      <c r="W456" s="291"/>
      <c r="X456" s="293">
        <v>2500</v>
      </c>
      <c r="Y456" s="9"/>
    </row>
    <row r="457" spans="1:25" s="285" customFormat="1" ht="25.5">
      <c r="A457" s="298" t="s">
        <v>1444</v>
      </c>
      <c r="B457" s="288" t="s">
        <v>1445</v>
      </c>
      <c r="C457" s="289"/>
      <c r="D457" s="284"/>
      <c r="E457" s="284"/>
      <c r="F457" s="290" t="s">
        <v>1446</v>
      </c>
      <c r="G457" s="302">
        <v>3716</v>
      </c>
      <c r="H457" s="291"/>
      <c r="I457" s="291"/>
      <c r="J457" s="317">
        <v>3716</v>
      </c>
      <c r="K457" s="317"/>
      <c r="L457" s="291"/>
      <c r="M457" s="291"/>
      <c r="N457" s="291"/>
      <c r="O457" s="291"/>
      <c r="P457" s="291">
        <v>3500</v>
      </c>
      <c r="Q457" s="291"/>
      <c r="R457" s="291"/>
      <c r="S457" s="291">
        <v>3500</v>
      </c>
      <c r="T457" s="291"/>
      <c r="U457" s="293">
        <v>216</v>
      </c>
      <c r="V457" s="291"/>
      <c r="W457" s="291"/>
      <c r="X457" s="293">
        <v>216</v>
      </c>
      <c r="Y457" s="9"/>
    </row>
    <row r="458" spans="1:25" s="285" customFormat="1" ht="51">
      <c r="A458" s="298" t="s">
        <v>1447</v>
      </c>
      <c r="B458" s="288" t="s">
        <v>1448</v>
      </c>
      <c r="C458" s="289"/>
      <c r="D458" s="284"/>
      <c r="E458" s="284"/>
      <c r="F458" s="290" t="s">
        <v>1449</v>
      </c>
      <c r="G458" s="302">
        <v>2148</v>
      </c>
      <c r="H458" s="291"/>
      <c r="I458" s="291"/>
      <c r="J458" s="317">
        <v>2148</v>
      </c>
      <c r="K458" s="317"/>
      <c r="L458" s="291"/>
      <c r="M458" s="291"/>
      <c r="N458" s="291"/>
      <c r="O458" s="291"/>
      <c r="P458" s="291">
        <v>2000</v>
      </c>
      <c r="Q458" s="291"/>
      <c r="R458" s="291"/>
      <c r="S458" s="291">
        <v>2000</v>
      </c>
      <c r="T458" s="291"/>
      <c r="U458" s="293">
        <v>148</v>
      </c>
      <c r="V458" s="291"/>
      <c r="W458" s="291"/>
      <c r="X458" s="293">
        <v>148</v>
      </c>
      <c r="Y458" s="9"/>
    </row>
    <row r="459" spans="1:25" s="285" customFormat="1" ht="25.5">
      <c r="A459" s="298" t="s">
        <v>1450</v>
      </c>
      <c r="B459" s="288" t="s">
        <v>1451</v>
      </c>
      <c r="C459" s="289"/>
      <c r="D459" s="284"/>
      <c r="E459" s="284"/>
      <c r="F459" s="290" t="s">
        <v>1452</v>
      </c>
      <c r="G459" s="302">
        <v>11299</v>
      </c>
      <c r="H459" s="291"/>
      <c r="I459" s="291"/>
      <c r="J459" s="317">
        <v>11299</v>
      </c>
      <c r="K459" s="317"/>
      <c r="L459" s="291"/>
      <c r="M459" s="291"/>
      <c r="N459" s="291"/>
      <c r="O459" s="291"/>
      <c r="P459" s="291">
        <v>11155</v>
      </c>
      <c r="Q459" s="291"/>
      <c r="R459" s="291"/>
      <c r="S459" s="291">
        <v>11155</v>
      </c>
      <c r="T459" s="291"/>
      <c r="U459" s="293">
        <v>144</v>
      </c>
      <c r="V459" s="291"/>
      <c r="W459" s="291"/>
      <c r="X459" s="293">
        <v>144</v>
      </c>
      <c r="Y459" s="9"/>
    </row>
    <row r="460" spans="1:25" s="285" customFormat="1" ht="25.5">
      <c r="A460" s="298" t="s">
        <v>1453</v>
      </c>
      <c r="B460" s="288" t="s">
        <v>1454</v>
      </c>
      <c r="C460" s="289"/>
      <c r="D460" s="284"/>
      <c r="E460" s="284"/>
      <c r="F460" s="290" t="s">
        <v>1455</v>
      </c>
      <c r="G460" s="302">
        <v>13954</v>
      </c>
      <c r="H460" s="291"/>
      <c r="I460" s="291"/>
      <c r="J460" s="317">
        <v>13954</v>
      </c>
      <c r="K460" s="317"/>
      <c r="L460" s="291"/>
      <c r="M460" s="291"/>
      <c r="N460" s="291"/>
      <c r="O460" s="291"/>
      <c r="P460" s="291">
        <v>13773</v>
      </c>
      <c r="Q460" s="291"/>
      <c r="R460" s="291"/>
      <c r="S460" s="291">
        <v>13773</v>
      </c>
      <c r="T460" s="291"/>
      <c r="U460" s="293">
        <v>181</v>
      </c>
      <c r="V460" s="291"/>
      <c r="W460" s="291"/>
      <c r="X460" s="293">
        <v>181</v>
      </c>
      <c r="Y460" s="9"/>
    </row>
    <row r="461" spans="1:25" s="285" customFormat="1" ht="25.5">
      <c r="A461" s="298" t="s">
        <v>1456</v>
      </c>
      <c r="B461" s="288" t="s">
        <v>1457</v>
      </c>
      <c r="C461" s="289"/>
      <c r="D461" s="284"/>
      <c r="E461" s="284"/>
      <c r="F461" s="290" t="s">
        <v>1458</v>
      </c>
      <c r="G461" s="302">
        <v>9783</v>
      </c>
      <c r="H461" s="291"/>
      <c r="I461" s="291"/>
      <c r="J461" s="317">
        <v>9783</v>
      </c>
      <c r="K461" s="317"/>
      <c r="L461" s="291"/>
      <c r="M461" s="291"/>
      <c r="N461" s="291"/>
      <c r="O461" s="291"/>
      <c r="P461" s="291">
        <v>9530</v>
      </c>
      <c r="Q461" s="291"/>
      <c r="R461" s="291"/>
      <c r="S461" s="291">
        <v>9530</v>
      </c>
      <c r="T461" s="291"/>
      <c r="U461" s="293">
        <v>253</v>
      </c>
      <c r="V461" s="291"/>
      <c r="W461" s="291"/>
      <c r="X461" s="293">
        <v>253</v>
      </c>
      <c r="Y461" s="9"/>
    </row>
    <row r="462" spans="1:25" s="285" customFormat="1" ht="25.5">
      <c r="A462" s="298" t="s">
        <v>1459</v>
      </c>
      <c r="B462" s="288" t="s">
        <v>1460</v>
      </c>
      <c r="C462" s="289"/>
      <c r="D462" s="284"/>
      <c r="E462" s="284"/>
      <c r="F462" s="309" t="s">
        <v>1461</v>
      </c>
      <c r="G462" s="302">
        <v>2000</v>
      </c>
      <c r="H462" s="291"/>
      <c r="I462" s="291"/>
      <c r="J462" s="317">
        <v>2000</v>
      </c>
      <c r="K462" s="317"/>
      <c r="L462" s="291"/>
      <c r="M462" s="291"/>
      <c r="N462" s="291"/>
      <c r="O462" s="291"/>
      <c r="P462" s="291">
        <v>600</v>
      </c>
      <c r="Q462" s="291"/>
      <c r="R462" s="291"/>
      <c r="S462" s="291">
        <v>600</v>
      </c>
      <c r="T462" s="291"/>
      <c r="U462" s="293">
        <v>1000</v>
      </c>
      <c r="V462" s="291"/>
      <c r="W462" s="291"/>
      <c r="X462" s="293">
        <v>1000</v>
      </c>
      <c r="Y462" s="9"/>
    </row>
    <row r="463" spans="1:25" s="285" customFormat="1" ht="18.75">
      <c r="A463" s="320" t="s">
        <v>1462</v>
      </c>
      <c r="B463" s="286" t="s">
        <v>451</v>
      </c>
      <c r="C463" s="284"/>
      <c r="D463" s="284"/>
      <c r="E463" s="284"/>
      <c r="F463" s="284"/>
      <c r="G463" s="280">
        <f>G464</f>
        <v>1648071.269231</v>
      </c>
      <c r="H463" s="280">
        <f t="shared" ref="H463:X463" si="15">H464</f>
        <v>0</v>
      </c>
      <c r="I463" s="280">
        <f t="shared" si="15"/>
        <v>0</v>
      </c>
      <c r="J463" s="280">
        <f t="shared" si="15"/>
        <v>1394498.1322309999</v>
      </c>
      <c r="K463" s="280">
        <f t="shared" si="15"/>
        <v>129890.137</v>
      </c>
      <c r="L463" s="280">
        <f t="shared" si="15"/>
        <v>0</v>
      </c>
      <c r="M463" s="280">
        <f t="shared" si="15"/>
        <v>0</v>
      </c>
      <c r="N463" s="280">
        <f t="shared" si="15"/>
        <v>0</v>
      </c>
      <c r="O463" s="280">
        <f t="shared" si="15"/>
        <v>0</v>
      </c>
      <c r="P463" s="280">
        <f t="shared" si="15"/>
        <v>814933.33700000006</v>
      </c>
      <c r="Q463" s="280">
        <f t="shared" si="15"/>
        <v>0</v>
      </c>
      <c r="R463" s="280">
        <f t="shared" si="15"/>
        <v>0</v>
      </c>
      <c r="S463" s="280">
        <f t="shared" si="15"/>
        <v>608275.10600000003</v>
      </c>
      <c r="T463" s="280">
        <f t="shared" si="15"/>
        <v>129822</v>
      </c>
      <c r="U463" s="280">
        <f t="shared" si="15"/>
        <v>457440</v>
      </c>
      <c r="V463" s="280">
        <f t="shared" si="15"/>
        <v>0</v>
      </c>
      <c r="W463" s="280">
        <f t="shared" si="15"/>
        <v>0</v>
      </c>
      <c r="X463" s="280">
        <f t="shared" si="15"/>
        <v>457440</v>
      </c>
      <c r="Y463" s="9"/>
    </row>
    <row r="464" spans="1:25" s="285" customFormat="1" ht="25.5">
      <c r="A464" s="282" t="s">
        <v>491</v>
      </c>
      <c r="B464" s="286" t="s">
        <v>1463</v>
      </c>
      <c r="C464" s="284"/>
      <c r="D464" s="284"/>
      <c r="E464" s="284"/>
      <c r="F464" s="284"/>
      <c r="G464" s="280">
        <f t="shared" ref="G464:X464" si="16">SUM(G465:G506)</f>
        <v>1648071.269231</v>
      </c>
      <c r="H464" s="280">
        <f t="shared" si="16"/>
        <v>0</v>
      </c>
      <c r="I464" s="280">
        <f t="shared" si="16"/>
        <v>0</v>
      </c>
      <c r="J464" s="280">
        <f t="shared" si="16"/>
        <v>1394498.1322309999</v>
      </c>
      <c r="K464" s="280">
        <f t="shared" si="16"/>
        <v>129890.137</v>
      </c>
      <c r="L464" s="280">
        <f t="shared" si="16"/>
        <v>0</v>
      </c>
      <c r="M464" s="280">
        <f t="shared" si="16"/>
        <v>0</v>
      </c>
      <c r="N464" s="280">
        <f t="shared" si="16"/>
        <v>0</v>
      </c>
      <c r="O464" s="280">
        <f t="shared" si="16"/>
        <v>0</v>
      </c>
      <c r="P464" s="280">
        <f t="shared" si="16"/>
        <v>814933.33700000006</v>
      </c>
      <c r="Q464" s="280">
        <f t="shared" si="16"/>
        <v>0</v>
      </c>
      <c r="R464" s="280">
        <f t="shared" si="16"/>
        <v>0</v>
      </c>
      <c r="S464" s="280">
        <f t="shared" si="16"/>
        <v>608275.10600000003</v>
      </c>
      <c r="T464" s="280">
        <f t="shared" si="16"/>
        <v>129822</v>
      </c>
      <c r="U464" s="280">
        <f t="shared" si="16"/>
        <v>457440</v>
      </c>
      <c r="V464" s="280">
        <f t="shared" si="16"/>
        <v>0</v>
      </c>
      <c r="W464" s="280">
        <f t="shared" si="16"/>
        <v>0</v>
      </c>
      <c r="X464" s="280">
        <f t="shared" si="16"/>
        <v>457440</v>
      </c>
      <c r="Y464" s="9"/>
    </row>
    <row r="465" spans="1:25" s="285" customFormat="1" ht="25.5">
      <c r="A465" s="298" t="s">
        <v>571</v>
      </c>
      <c r="B465" s="288" t="s">
        <v>1464</v>
      </c>
      <c r="C465" s="284"/>
      <c r="D465" s="284"/>
      <c r="E465" s="284"/>
      <c r="F465" s="290" t="s">
        <v>1465</v>
      </c>
      <c r="G465" s="299">
        <v>89959.137000000002</v>
      </c>
      <c r="H465" s="299"/>
      <c r="I465" s="299"/>
      <c r="J465" s="299">
        <v>5000</v>
      </c>
      <c r="K465" s="299">
        <v>84959.137000000002</v>
      </c>
      <c r="L465" s="299"/>
      <c r="M465" s="299"/>
      <c r="N465" s="299"/>
      <c r="O465" s="299"/>
      <c r="P465" s="299">
        <v>84922</v>
      </c>
      <c r="Q465" s="299"/>
      <c r="R465" s="299"/>
      <c r="S465" s="299"/>
      <c r="T465" s="299">
        <v>84922</v>
      </c>
      <c r="U465" s="299">
        <v>1000</v>
      </c>
      <c r="V465" s="299"/>
      <c r="W465" s="299"/>
      <c r="X465" s="299">
        <v>1000</v>
      </c>
      <c r="Y465" s="9"/>
    </row>
    <row r="466" spans="1:25" s="285" customFormat="1" ht="25.5">
      <c r="A466" s="298" t="s">
        <v>574</v>
      </c>
      <c r="B466" s="288" t="s">
        <v>1466</v>
      </c>
      <c r="C466" s="284"/>
      <c r="D466" s="284"/>
      <c r="E466" s="284"/>
      <c r="F466" s="290" t="s">
        <v>1467</v>
      </c>
      <c r="G466" s="299">
        <v>84931</v>
      </c>
      <c r="H466" s="299"/>
      <c r="I466" s="299"/>
      <c r="J466" s="299">
        <v>40000</v>
      </c>
      <c r="K466" s="299">
        <v>44931</v>
      </c>
      <c r="L466" s="299"/>
      <c r="M466" s="299"/>
      <c r="N466" s="299"/>
      <c r="O466" s="299"/>
      <c r="P466" s="299">
        <v>73306</v>
      </c>
      <c r="Q466" s="299"/>
      <c r="R466" s="299"/>
      <c r="S466" s="299">
        <v>28406</v>
      </c>
      <c r="T466" s="299">
        <v>44900</v>
      </c>
      <c r="U466" s="299">
        <v>3000</v>
      </c>
      <c r="V466" s="299"/>
      <c r="W466" s="299"/>
      <c r="X466" s="299">
        <v>3000</v>
      </c>
      <c r="Y466" s="9"/>
    </row>
    <row r="467" spans="1:25" s="285" customFormat="1" ht="51">
      <c r="A467" s="298" t="s">
        <v>577</v>
      </c>
      <c r="B467" s="288" t="s">
        <v>1468</v>
      </c>
      <c r="C467" s="284"/>
      <c r="D467" s="284"/>
      <c r="E467" s="284"/>
      <c r="F467" s="290" t="s">
        <v>1469</v>
      </c>
      <c r="G467" s="299">
        <v>5245</v>
      </c>
      <c r="H467" s="299"/>
      <c r="I467" s="299"/>
      <c r="J467" s="299">
        <v>5245</v>
      </c>
      <c r="K467" s="299"/>
      <c r="L467" s="299"/>
      <c r="M467" s="299"/>
      <c r="N467" s="299"/>
      <c r="O467" s="299"/>
      <c r="P467" s="299">
        <v>5000</v>
      </c>
      <c r="Q467" s="299"/>
      <c r="R467" s="299"/>
      <c r="S467" s="299">
        <v>5000</v>
      </c>
      <c r="T467" s="299"/>
      <c r="U467" s="299">
        <v>0</v>
      </c>
      <c r="V467" s="299"/>
      <c r="W467" s="299"/>
      <c r="X467" s="299">
        <v>0</v>
      </c>
      <c r="Y467" s="9"/>
    </row>
    <row r="468" spans="1:25" s="285" customFormat="1" ht="25.5">
      <c r="A468" s="298" t="s">
        <v>580</v>
      </c>
      <c r="B468" s="288" t="s">
        <v>1470</v>
      </c>
      <c r="C468" s="284"/>
      <c r="D468" s="284"/>
      <c r="E468" s="284"/>
      <c r="F468" s="290" t="s">
        <v>1471</v>
      </c>
      <c r="G468" s="299">
        <v>34800</v>
      </c>
      <c r="H468" s="299"/>
      <c r="I468" s="299"/>
      <c r="J468" s="299">
        <v>34800</v>
      </c>
      <c r="K468" s="299"/>
      <c r="L468" s="299"/>
      <c r="M468" s="299"/>
      <c r="N468" s="299"/>
      <c r="O468" s="299"/>
      <c r="P468" s="299">
        <v>15000</v>
      </c>
      <c r="Q468" s="299"/>
      <c r="R468" s="299"/>
      <c r="S468" s="299">
        <v>15000</v>
      </c>
      <c r="T468" s="299"/>
      <c r="U468" s="299">
        <v>9500</v>
      </c>
      <c r="V468" s="299"/>
      <c r="W468" s="299"/>
      <c r="X468" s="299">
        <v>9500</v>
      </c>
      <c r="Y468" s="9"/>
    </row>
    <row r="469" spans="1:25" s="285" customFormat="1" ht="51">
      <c r="A469" s="298" t="s">
        <v>583</v>
      </c>
      <c r="B469" s="288" t="s">
        <v>1472</v>
      </c>
      <c r="C469" s="284"/>
      <c r="D469" s="284"/>
      <c r="E469" s="284"/>
      <c r="F469" s="290" t="s">
        <v>1473</v>
      </c>
      <c r="G469" s="299">
        <v>40507</v>
      </c>
      <c r="H469" s="299"/>
      <c r="I469" s="299"/>
      <c r="J469" s="299">
        <v>30000</v>
      </c>
      <c r="K469" s="299"/>
      <c r="L469" s="299"/>
      <c r="M469" s="299"/>
      <c r="N469" s="299"/>
      <c r="O469" s="299"/>
      <c r="P469" s="299">
        <v>8660</v>
      </c>
      <c r="Q469" s="299"/>
      <c r="R469" s="299"/>
      <c r="S469" s="299">
        <v>8660</v>
      </c>
      <c r="T469" s="299"/>
      <c r="U469" s="299">
        <v>6500</v>
      </c>
      <c r="V469" s="299"/>
      <c r="W469" s="299"/>
      <c r="X469" s="299">
        <v>6500</v>
      </c>
      <c r="Y469" s="9"/>
    </row>
    <row r="470" spans="1:25" s="285" customFormat="1" ht="25.5">
      <c r="A470" s="298" t="s">
        <v>586</v>
      </c>
      <c r="B470" s="288" t="s">
        <v>1474</v>
      </c>
      <c r="C470" s="284"/>
      <c r="D470" s="284"/>
      <c r="E470" s="284"/>
      <c r="F470" s="290" t="s">
        <v>1475</v>
      </c>
      <c r="G470" s="299">
        <v>74413</v>
      </c>
      <c r="H470" s="299"/>
      <c r="I470" s="299"/>
      <c r="J470" s="299">
        <v>74413</v>
      </c>
      <c r="K470" s="299"/>
      <c r="L470" s="299"/>
      <c r="M470" s="299"/>
      <c r="N470" s="299"/>
      <c r="O470" s="299"/>
      <c r="P470" s="299">
        <v>16926</v>
      </c>
      <c r="Q470" s="299"/>
      <c r="R470" s="299"/>
      <c r="S470" s="299">
        <v>16926</v>
      </c>
      <c r="T470" s="299"/>
      <c r="U470" s="299">
        <v>13000</v>
      </c>
      <c r="V470" s="299"/>
      <c r="W470" s="299"/>
      <c r="X470" s="299">
        <v>13000</v>
      </c>
      <c r="Y470" s="9"/>
    </row>
    <row r="471" spans="1:25" s="285" customFormat="1" ht="25.5">
      <c r="A471" s="298" t="s">
        <v>589</v>
      </c>
      <c r="B471" s="305" t="s">
        <v>1476</v>
      </c>
      <c r="C471" s="284"/>
      <c r="D471" s="284"/>
      <c r="E471" s="284"/>
      <c r="F471" s="314" t="s">
        <v>1477</v>
      </c>
      <c r="G471" s="299">
        <v>37884</v>
      </c>
      <c r="H471" s="299"/>
      <c r="I471" s="299"/>
      <c r="J471" s="299">
        <v>37884</v>
      </c>
      <c r="K471" s="299"/>
      <c r="L471" s="299"/>
      <c r="M471" s="299"/>
      <c r="N471" s="299"/>
      <c r="O471" s="299"/>
      <c r="P471" s="299">
        <v>36555</v>
      </c>
      <c r="Q471" s="299"/>
      <c r="R471" s="299"/>
      <c r="S471" s="299">
        <v>36555</v>
      </c>
      <c r="T471" s="299"/>
      <c r="U471" s="299">
        <v>500</v>
      </c>
      <c r="V471" s="299"/>
      <c r="W471" s="299"/>
      <c r="X471" s="299">
        <v>500</v>
      </c>
      <c r="Y471" s="9"/>
    </row>
    <row r="472" spans="1:25" s="285" customFormat="1" ht="25.5">
      <c r="A472" s="298" t="s">
        <v>592</v>
      </c>
      <c r="B472" s="321" t="s">
        <v>1478</v>
      </c>
      <c r="C472" s="284"/>
      <c r="D472" s="284"/>
      <c r="E472" s="284"/>
      <c r="F472" s="322" t="s">
        <v>1479</v>
      </c>
      <c r="G472" s="299">
        <v>27112</v>
      </c>
      <c r="H472" s="299"/>
      <c r="I472" s="299"/>
      <c r="J472" s="299">
        <v>27112</v>
      </c>
      <c r="K472" s="299"/>
      <c r="L472" s="299"/>
      <c r="M472" s="299"/>
      <c r="N472" s="299"/>
      <c r="O472" s="299"/>
      <c r="P472" s="299">
        <v>9812</v>
      </c>
      <c r="Q472" s="299"/>
      <c r="R472" s="299"/>
      <c r="S472" s="299">
        <v>9812</v>
      </c>
      <c r="T472" s="299"/>
      <c r="U472" s="299">
        <v>17300</v>
      </c>
      <c r="V472" s="299"/>
      <c r="W472" s="299"/>
      <c r="X472" s="299">
        <v>17300</v>
      </c>
      <c r="Y472" s="9"/>
    </row>
    <row r="473" spans="1:25" s="285" customFormat="1" ht="38.25">
      <c r="A473" s="298" t="s">
        <v>595</v>
      </c>
      <c r="B473" s="321" t="s">
        <v>1480</v>
      </c>
      <c r="C473" s="284"/>
      <c r="D473" s="284"/>
      <c r="E473" s="284"/>
      <c r="F473" s="322" t="s">
        <v>1481</v>
      </c>
      <c r="G473" s="299">
        <v>31388</v>
      </c>
      <c r="H473" s="299"/>
      <c r="I473" s="299"/>
      <c r="J473" s="299">
        <v>1388</v>
      </c>
      <c r="K473" s="299"/>
      <c r="L473" s="299"/>
      <c r="M473" s="299"/>
      <c r="N473" s="299"/>
      <c r="O473" s="299"/>
      <c r="P473" s="299">
        <v>31178</v>
      </c>
      <c r="Q473" s="299"/>
      <c r="R473" s="299"/>
      <c r="S473" s="299">
        <v>1178</v>
      </c>
      <c r="T473" s="299"/>
      <c r="U473" s="299">
        <v>210</v>
      </c>
      <c r="V473" s="299"/>
      <c r="W473" s="299"/>
      <c r="X473" s="299">
        <v>210</v>
      </c>
      <c r="Y473" s="9"/>
    </row>
    <row r="474" spans="1:25" s="285" customFormat="1" ht="51">
      <c r="A474" s="298" t="s">
        <v>598</v>
      </c>
      <c r="B474" s="323" t="s">
        <v>1482</v>
      </c>
      <c r="C474" s="284"/>
      <c r="D474" s="284"/>
      <c r="E474" s="284"/>
      <c r="F474" s="290" t="s">
        <v>1483</v>
      </c>
      <c r="G474" s="299">
        <v>5030</v>
      </c>
      <c r="H474" s="299"/>
      <c r="I474" s="299"/>
      <c r="J474" s="299">
        <v>30</v>
      </c>
      <c r="K474" s="299"/>
      <c r="L474" s="299"/>
      <c r="M474" s="299"/>
      <c r="N474" s="299"/>
      <c r="O474" s="299"/>
      <c r="P474" s="299">
        <v>5000</v>
      </c>
      <c r="Q474" s="299"/>
      <c r="R474" s="299"/>
      <c r="S474" s="299">
        <v>0</v>
      </c>
      <c r="T474" s="299"/>
      <c r="U474" s="299">
        <v>30</v>
      </c>
      <c r="V474" s="299"/>
      <c r="W474" s="299"/>
      <c r="X474" s="299">
        <v>30</v>
      </c>
      <c r="Y474" s="9"/>
    </row>
    <row r="475" spans="1:25" s="285" customFormat="1" ht="25.5">
      <c r="A475" s="298" t="s">
        <v>601</v>
      </c>
      <c r="B475" s="315" t="s">
        <v>1484</v>
      </c>
      <c r="C475" s="284"/>
      <c r="D475" s="284"/>
      <c r="E475" s="284"/>
      <c r="F475" s="290" t="s">
        <v>1485</v>
      </c>
      <c r="G475" s="299">
        <v>40507</v>
      </c>
      <c r="H475" s="299"/>
      <c r="I475" s="299"/>
      <c r="J475" s="299">
        <v>10507</v>
      </c>
      <c r="K475" s="299"/>
      <c r="L475" s="299"/>
      <c r="M475" s="299"/>
      <c r="N475" s="299"/>
      <c r="O475" s="299"/>
      <c r="P475" s="299">
        <v>18470.231</v>
      </c>
      <c r="Q475" s="299"/>
      <c r="R475" s="299"/>
      <c r="S475" s="299">
        <v>9810</v>
      </c>
      <c r="T475" s="299"/>
      <c r="U475" s="299"/>
      <c r="V475" s="299"/>
      <c r="W475" s="299"/>
      <c r="X475" s="299"/>
      <c r="Y475" s="9"/>
    </row>
    <row r="476" spans="1:25" s="285" customFormat="1" ht="38.25">
      <c r="A476" s="298" t="s">
        <v>604</v>
      </c>
      <c r="B476" s="315" t="s">
        <v>1486</v>
      </c>
      <c r="C476" s="284"/>
      <c r="D476" s="284"/>
      <c r="E476" s="284"/>
      <c r="F476" s="290" t="s">
        <v>1487</v>
      </c>
      <c r="G476" s="299">
        <v>159998.67600000001</v>
      </c>
      <c r="H476" s="299"/>
      <c r="I476" s="299"/>
      <c r="J476" s="299">
        <v>129998.67600000001</v>
      </c>
      <c r="K476" s="299"/>
      <c r="L476" s="299"/>
      <c r="M476" s="299"/>
      <c r="N476" s="299"/>
      <c r="O476" s="299"/>
      <c r="P476" s="299">
        <v>112400</v>
      </c>
      <c r="Q476" s="299"/>
      <c r="R476" s="299"/>
      <c r="S476" s="299">
        <v>82400</v>
      </c>
      <c r="T476" s="299"/>
      <c r="U476" s="299">
        <v>20000</v>
      </c>
      <c r="V476" s="299"/>
      <c r="W476" s="299"/>
      <c r="X476" s="299">
        <v>20000</v>
      </c>
      <c r="Y476" s="9"/>
    </row>
    <row r="477" spans="1:25" s="285" customFormat="1" ht="38.25">
      <c r="A477" s="298" t="s">
        <v>607</v>
      </c>
      <c r="B477" s="315" t="s">
        <v>1488</v>
      </c>
      <c r="C477" s="284"/>
      <c r="D477" s="284"/>
      <c r="E477" s="284"/>
      <c r="F477" s="290" t="s">
        <v>1489</v>
      </c>
      <c r="G477" s="299">
        <v>44870.255676000001</v>
      </c>
      <c r="H477" s="299"/>
      <c r="I477" s="299"/>
      <c r="J477" s="299">
        <v>44870.255676000001</v>
      </c>
      <c r="K477" s="299"/>
      <c r="L477" s="299"/>
      <c r="M477" s="299"/>
      <c r="N477" s="299"/>
      <c r="O477" s="299"/>
      <c r="P477" s="299">
        <v>37315</v>
      </c>
      <c r="Q477" s="299"/>
      <c r="R477" s="299"/>
      <c r="S477" s="299">
        <v>37315</v>
      </c>
      <c r="T477" s="299"/>
      <c r="U477" s="299">
        <v>3100</v>
      </c>
      <c r="V477" s="299"/>
      <c r="W477" s="299"/>
      <c r="X477" s="299">
        <v>3100</v>
      </c>
      <c r="Y477" s="9"/>
    </row>
    <row r="478" spans="1:25" s="285" customFormat="1" ht="38.25">
      <c r="A478" s="298" t="s">
        <v>610</v>
      </c>
      <c r="B478" s="315" t="s">
        <v>1490</v>
      </c>
      <c r="C478" s="284"/>
      <c r="D478" s="284"/>
      <c r="E478" s="284"/>
      <c r="F478" s="290" t="s">
        <v>1491</v>
      </c>
      <c r="G478" s="299">
        <v>24988</v>
      </c>
      <c r="H478" s="299"/>
      <c r="I478" s="299"/>
      <c r="J478" s="299">
        <v>24988</v>
      </c>
      <c r="K478" s="299"/>
      <c r="L478" s="299"/>
      <c r="M478" s="299"/>
      <c r="N478" s="299"/>
      <c r="O478" s="299"/>
      <c r="P478" s="299">
        <v>13420</v>
      </c>
      <c r="Q478" s="299"/>
      <c r="R478" s="299"/>
      <c r="S478" s="299">
        <v>13420</v>
      </c>
      <c r="T478" s="299"/>
      <c r="U478" s="299">
        <v>6000</v>
      </c>
      <c r="V478" s="299"/>
      <c r="W478" s="299"/>
      <c r="X478" s="299">
        <v>6000</v>
      </c>
      <c r="Y478" s="9"/>
    </row>
    <row r="479" spans="1:25" s="285" customFormat="1" ht="38.25">
      <c r="A479" s="298" t="s">
        <v>613</v>
      </c>
      <c r="B479" s="315" t="s">
        <v>1492</v>
      </c>
      <c r="C479" s="284"/>
      <c r="D479" s="284"/>
      <c r="E479" s="284"/>
      <c r="F479" s="290" t="s">
        <v>1493</v>
      </c>
      <c r="G479" s="299">
        <v>34999</v>
      </c>
      <c r="H479" s="299"/>
      <c r="I479" s="299"/>
      <c r="J479" s="299">
        <v>34999</v>
      </c>
      <c r="K479" s="299"/>
      <c r="L479" s="299"/>
      <c r="M479" s="299"/>
      <c r="N479" s="299"/>
      <c r="O479" s="299"/>
      <c r="P479" s="299">
        <v>18800</v>
      </c>
      <c r="Q479" s="299"/>
      <c r="R479" s="299"/>
      <c r="S479" s="299">
        <v>18800</v>
      </c>
      <c r="T479" s="299"/>
      <c r="U479" s="299">
        <v>9000</v>
      </c>
      <c r="V479" s="299"/>
      <c r="W479" s="299"/>
      <c r="X479" s="299">
        <v>9000</v>
      </c>
      <c r="Y479" s="9"/>
    </row>
    <row r="480" spans="1:25" s="285" customFormat="1" ht="38.25">
      <c r="A480" s="298" t="s">
        <v>616</v>
      </c>
      <c r="B480" s="315" t="s">
        <v>1494</v>
      </c>
      <c r="C480" s="284"/>
      <c r="D480" s="284"/>
      <c r="E480" s="284"/>
      <c r="F480" s="290" t="s">
        <v>1495</v>
      </c>
      <c r="G480" s="299">
        <v>44343</v>
      </c>
      <c r="H480" s="299"/>
      <c r="I480" s="299"/>
      <c r="J480" s="299">
        <v>44343</v>
      </c>
      <c r="K480" s="299"/>
      <c r="L480" s="299"/>
      <c r="M480" s="299"/>
      <c r="N480" s="299"/>
      <c r="O480" s="299"/>
      <c r="P480" s="299">
        <v>20079</v>
      </c>
      <c r="Q480" s="299"/>
      <c r="R480" s="299"/>
      <c r="S480" s="299">
        <v>20079</v>
      </c>
      <c r="T480" s="299"/>
      <c r="U480" s="299">
        <v>15000</v>
      </c>
      <c r="V480" s="299"/>
      <c r="W480" s="299"/>
      <c r="X480" s="299">
        <v>15000</v>
      </c>
      <c r="Y480" s="9"/>
    </row>
    <row r="481" spans="1:25" s="285" customFormat="1" ht="38.25">
      <c r="A481" s="298" t="s">
        <v>619</v>
      </c>
      <c r="B481" s="315" t="s">
        <v>1496</v>
      </c>
      <c r="C481" s="284"/>
      <c r="D481" s="284"/>
      <c r="E481" s="284"/>
      <c r="F481" s="290" t="s">
        <v>1497</v>
      </c>
      <c r="G481" s="299">
        <v>14959</v>
      </c>
      <c r="H481" s="299"/>
      <c r="I481" s="299"/>
      <c r="J481" s="299">
        <v>14959</v>
      </c>
      <c r="K481" s="299"/>
      <c r="L481" s="299"/>
      <c r="M481" s="299"/>
      <c r="N481" s="299"/>
      <c r="O481" s="299"/>
      <c r="P481" s="299">
        <v>3292</v>
      </c>
      <c r="Q481" s="299"/>
      <c r="R481" s="299"/>
      <c r="S481" s="299">
        <v>3292</v>
      </c>
      <c r="T481" s="299"/>
      <c r="U481" s="299">
        <v>8000</v>
      </c>
      <c r="V481" s="299"/>
      <c r="W481" s="299"/>
      <c r="X481" s="299">
        <v>8000</v>
      </c>
      <c r="Y481" s="9"/>
    </row>
    <row r="482" spans="1:25" s="285" customFormat="1" ht="25.5">
      <c r="A482" s="298" t="s">
        <v>622</v>
      </c>
      <c r="B482" s="315" t="s">
        <v>1498</v>
      </c>
      <c r="C482" s="284"/>
      <c r="D482" s="284"/>
      <c r="E482" s="284"/>
      <c r="F482" s="324" t="s">
        <v>1499</v>
      </c>
      <c r="G482" s="299">
        <v>7975</v>
      </c>
      <c r="H482" s="299"/>
      <c r="I482" s="299"/>
      <c r="J482" s="299">
        <v>7975</v>
      </c>
      <c r="K482" s="299"/>
      <c r="L482" s="299"/>
      <c r="M482" s="299"/>
      <c r="N482" s="299"/>
      <c r="O482" s="299"/>
      <c r="P482" s="299">
        <v>7112.2889999999998</v>
      </c>
      <c r="Q482" s="299"/>
      <c r="R482" s="299"/>
      <c r="S482" s="299">
        <v>7112.2889999999998</v>
      </c>
      <c r="T482" s="299"/>
      <c r="U482" s="299"/>
      <c r="V482" s="299"/>
      <c r="W482" s="299"/>
      <c r="X482" s="299"/>
      <c r="Y482" s="9"/>
    </row>
    <row r="483" spans="1:25" s="285" customFormat="1" ht="38.25">
      <c r="A483" s="298" t="s">
        <v>625</v>
      </c>
      <c r="B483" s="315" t="s">
        <v>1500</v>
      </c>
      <c r="C483" s="284"/>
      <c r="D483" s="284"/>
      <c r="E483" s="284"/>
      <c r="F483" s="290" t="s">
        <v>1501</v>
      </c>
      <c r="G483" s="299">
        <v>32960.296399999999</v>
      </c>
      <c r="H483" s="299"/>
      <c r="I483" s="299"/>
      <c r="J483" s="299">
        <v>32960.296399999999</v>
      </c>
      <c r="K483" s="299"/>
      <c r="L483" s="299"/>
      <c r="M483" s="299"/>
      <c r="N483" s="299"/>
      <c r="O483" s="299"/>
      <c r="P483" s="299">
        <v>24200</v>
      </c>
      <c r="Q483" s="299"/>
      <c r="R483" s="299"/>
      <c r="S483" s="299">
        <v>24200</v>
      </c>
      <c r="T483" s="299"/>
      <c r="U483" s="299">
        <v>2200</v>
      </c>
      <c r="V483" s="299"/>
      <c r="W483" s="299"/>
      <c r="X483" s="299">
        <v>2200</v>
      </c>
      <c r="Y483" s="9"/>
    </row>
    <row r="484" spans="1:25" s="285" customFormat="1" ht="25.5">
      <c r="A484" s="298" t="s">
        <v>628</v>
      </c>
      <c r="B484" s="315" t="s">
        <v>1502</v>
      </c>
      <c r="C484" s="284"/>
      <c r="D484" s="284"/>
      <c r="E484" s="284"/>
      <c r="F484" s="290" t="s">
        <v>1503</v>
      </c>
      <c r="G484" s="299">
        <v>49845.32</v>
      </c>
      <c r="H484" s="299"/>
      <c r="I484" s="299"/>
      <c r="J484" s="299">
        <v>49845.32</v>
      </c>
      <c r="K484" s="299"/>
      <c r="L484" s="299"/>
      <c r="M484" s="299"/>
      <c r="N484" s="299"/>
      <c r="O484" s="299"/>
      <c r="P484" s="299">
        <v>15360</v>
      </c>
      <c r="Q484" s="299"/>
      <c r="R484" s="299"/>
      <c r="S484" s="299">
        <v>15360</v>
      </c>
      <c r="T484" s="299"/>
      <c r="U484" s="299">
        <v>24000</v>
      </c>
      <c r="V484" s="299"/>
      <c r="W484" s="299"/>
      <c r="X484" s="299">
        <v>24000</v>
      </c>
      <c r="Y484" s="9"/>
    </row>
    <row r="485" spans="1:25" s="285" customFormat="1" ht="25.5">
      <c r="A485" s="298" t="s">
        <v>631</v>
      </c>
      <c r="B485" s="315" t="s">
        <v>1504</v>
      </c>
      <c r="C485" s="284"/>
      <c r="D485" s="284"/>
      <c r="E485" s="284"/>
      <c r="F485" s="322" t="s">
        <v>1505</v>
      </c>
      <c r="G485" s="299">
        <v>49653.158000000003</v>
      </c>
      <c r="H485" s="299"/>
      <c r="I485" s="299"/>
      <c r="J485" s="299">
        <v>49653.158000000003</v>
      </c>
      <c r="K485" s="299"/>
      <c r="L485" s="299"/>
      <c r="M485" s="299"/>
      <c r="N485" s="299"/>
      <c r="O485" s="299"/>
      <c r="P485" s="299">
        <v>12400</v>
      </c>
      <c r="Q485" s="299"/>
      <c r="R485" s="299"/>
      <c r="S485" s="299">
        <v>12400</v>
      </c>
      <c r="T485" s="299"/>
      <c r="U485" s="299">
        <v>25000</v>
      </c>
      <c r="V485" s="299"/>
      <c r="W485" s="299"/>
      <c r="X485" s="299">
        <v>25000</v>
      </c>
      <c r="Y485" s="9"/>
    </row>
    <row r="486" spans="1:25" s="285" customFormat="1" ht="25.5">
      <c r="A486" s="298" t="s">
        <v>634</v>
      </c>
      <c r="B486" s="315" t="s">
        <v>1506</v>
      </c>
      <c r="C486" s="284"/>
      <c r="D486" s="284"/>
      <c r="E486" s="284"/>
      <c r="F486" s="290" t="s">
        <v>1507</v>
      </c>
      <c r="G486" s="299">
        <v>38350</v>
      </c>
      <c r="H486" s="299"/>
      <c r="I486" s="299"/>
      <c r="J486" s="299">
        <v>38350</v>
      </c>
      <c r="K486" s="299"/>
      <c r="L486" s="299"/>
      <c r="M486" s="299"/>
      <c r="N486" s="299"/>
      <c r="O486" s="299"/>
      <c r="P486" s="299">
        <v>15365</v>
      </c>
      <c r="Q486" s="299"/>
      <c r="R486" s="299"/>
      <c r="S486" s="299">
        <v>15365</v>
      </c>
      <c r="T486" s="299"/>
      <c r="U486" s="299">
        <v>15000</v>
      </c>
      <c r="V486" s="299"/>
      <c r="W486" s="299"/>
      <c r="X486" s="299">
        <v>15000</v>
      </c>
      <c r="Y486" s="9"/>
    </row>
    <row r="487" spans="1:25" s="285" customFormat="1" ht="25.5">
      <c r="A487" s="298" t="s">
        <v>637</v>
      </c>
      <c r="B487" s="315" t="s">
        <v>1508</v>
      </c>
      <c r="C487" s="284"/>
      <c r="D487" s="284"/>
      <c r="E487" s="284"/>
      <c r="F487" s="290" t="s">
        <v>1509</v>
      </c>
      <c r="G487" s="299">
        <v>45862.091</v>
      </c>
      <c r="H487" s="299"/>
      <c r="I487" s="299"/>
      <c r="J487" s="299">
        <v>45862.091</v>
      </c>
      <c r="K487" s="299"/>
      <c r="L487" s="299"/>
      <c r="M487" s="299"/>
      <c r="N487" s="299"/>
      <c r="O487" s="299"/>
      <c r="P487" s="299">
        <v>11270</v>
      </c>
      <c r="Q487" s="299"/>
      <c r="R487" s="299"/>
      <c r="S487" s="299">
        <v>11270</v>
      </c>
      <c r="T487" s="299"/>
      <c r="U487" s="299">
        <v>25000</v>
      </c>
      <c r="V487" s="299"/>
      <c r="W487" s="299"/>
      <c r="X487" s="299">
        <v>25000</v>
      </c>
      <c r="Y487" s="9"/>
    </row>
    <row r="488" spans="1:25" s="285" customFormat="1" ht="25.5">
      <c r="A488" s="298" t="s">
        <v>640</v>
      </c>
      <c r="B488" s="315" t="s">
        <v>1510</v>
      </c>
      <c r="C488" s="284"/>
      <c r="D488" s="284"/>
      <c r="E488" s="284"/>
      <c r="F488" s="322" t="s">
        <v>1511</v>
      </c>
      <c r="G488" s="299">
        <v>45408</v>
      </c>
      <c r="H488" s="299"/>
      <c r="I488" s="299"/>
      <c r="J488" s="299">
        <v>45408</v>
      </c>
      <c r="K488" s="299"/>
      <c r="L488" s="299"/>
      <c r="M488" s="299"/>
      <c r="N488" s="299"/>
      <c r="O488" s="299"/>
      <c r="P488" s="299">
        <v>20500</v>
      </c>
      <c r="Q488" s="299"/>
      <c r="R488" s="299"/>
      <c r="S488" s="299">
        <v>20500</v>
      </c>
      <c r="T488" s="299"/>
      <c r="U488" s="299">
        <v>15000</v>
      </c>
      <c r="V488" s="299"/>
      <c r="W488" s="299"/>
      <c r="X488" s="299">
        <v>15000</v>
      </c>
      <c r="Y488" s="9"/>
    </row>
    <row r="489" spans="1:25" s="285" customFormat="1" ht="25.5">
      <c r="A489" s="298" t="s">
        <v>643</v>
      </c>
      <c r="B489" s="315" t="s">
        <v>1512</v>
      </c>
      <c r="C489" s="284"/>
      <c r="D489" s="284"/>
      <c r="E489" s="284"/>
      <c r="F489" s="325" t="s">
        <v>1513</v>
      </c>
      <c r="G489" s="299">
        <v>14920</v>
      </c>
      <c r="H489" s="299"/>
      <c r="I489" s="299"/>
      <c r="J489" s="299">
        <v>14920</v>
      </c>
      <c r="K489" s="299"/>
      <c r="L489" s="299"/>
      <c r="M489" s="299"/>
      <c r="N489" s="299"/>
      <c r="O489" s="299"/>
      <c r="P489" s="299">
        <v>7000</v>
      </c>
      <c r="Q489" s="299"/>
      <c r="R489" s="299"/>
      <c r="S489" s="299">
        <v>7000</v>
      </c>
      <c r="T489" s="299"/>
      <c r="U489" s="299">
        <v>4900</v>
      </c>
      <c r="V489" s="299"/>
      <c r="W489" s="299"/>
      <c r="X489" s="299">
        <v>4900</v>
      </c>
      <c r="Y489" s="9"/>
    </row>
    <row r="490" spans="1:25" s="285" customFormat="1" ht="25.5">
      <c r="A490" s="298" t="s">
        <v>646</v>
      </c>
      <c r="B490" s="315" t="s">
        <v>1514</v>
      </c>
      <c r="C490" s="284"/>
      <c r="D490" s="284"/>
      <c r="E490" s="284"/>
      <c r="F490" s="290" t="s">
        <v>1515</v>
      </c>
      <c r="G490" s="299">
        <v>129825</v>
      </c>
      <c r="H490" s="299"/>
      <c r="I490" s="299"/>
      <c r="J490" s="299">
        <v>129825</v>
      </c>
      <c r="K490" s="299"/>
      <c r="L490" s="299"/>
      <c r="M490" s="299"/>
      <c r="N490" s="299"/>
      <c r="O490" s="299"/>
      <c r="P490" s="299">
        <v>102997</v>
      </c>
      <c r="Q490" s="299"/>
      <c r="R490" s="299"/>
      <c r="S490" s="299">
        <v>102997</v>
      </c>
      <c r="T490" s="299"/>
      <c r="U490" s="299">
        <v>900</v>
      </c>
      <c r="V490" s="299"/>
      <c r="W490" s="299"/>
      <c r="X490" s="299">
        <v>900</v>
      </c>
      <c r="Y490" s="9"/>
    </row>
    <row r="491" spans="1:25" s="285" customFormat="1" ht="25.5">
      <c r="A491" s="298" t="s">
        <v>649</v>
      </c>
      <c r="B491" s="315" t="s">
        <v>1516</v>
      </c>
      <c r="C491" s="284"/>
      <c r="D491" s="284"/>
      <c r="E491" s="284"/>
      <c r="F491" s="290" t="s">
        <v>1517</v>
      </c>
      <c r="G491" s="299">
        <v>79307.644</v>
      </c>
      <c r="H491" s="299"/>
      <c r="I491" s="299"/>
      <c r="J491" s="299">
        <v>79307.644</v>
      </c>
      <c r="K491" s="299"/>
      <c r="L491" s="299"/>
      <c r="M491" s="299"/>
      <c r="N491" s="299"/>
      <c r="O491" s="299"/>
      <c r="P491" s="299">
        <v>23525</v>
      </c>
      <c r="Q491" s="299"/>
      <c r="R491" s="299"/>
      <c r="S491" s="299">
        <v>23525</v>
      </c>
      <c r="T491" s="299"/>
      <c r="U491" s="299">
        <v>35000</v>
      </c>
      <c r="V491" s="299"/>
      <c r="W491" s="299"/>
      <c r="X491" s="299">
        <v>35000</v>
      </c>
      <c r="Y491" s="9"/>
    </row>
    <row r="492" spans="1:25" s="285" customFormat="1" ht="38.25">
      <c r="A492" s="298" t="s">
        <v>652</v>
      </c>
      <c r="B492" s="315" t="s">
        <v>1518</v>
      </c>
      <c r="C492" s="284"/>
      <c r="D492" s="284"/>
      <c r="E492" s="284"/>
      <c r="F492" s="290" t="s">
        <v>1519</v>
      </c>
      <c r="G492" s="299">
        <v>58000</v>
      </c>
      <c r="H492" s="299"/>
      <c r="I492" s="299"/>
      <c r="J492" s="299">
        <v>58000</v>
      </c>
      <c r="K492" s="299"/>
      <c r="L492" s="299"/>
      <c r="M492" s="299"/>
      <c r="N492" s="299"/>
      <c r="O492" s="299"/>
      <c r="P492" s="299">
        <v>6068</v>
      </c>
      <c r="Q492" s="299"/>
      <c r="R492" s="299"/>
      <c r="S492" s="299">
        <v>6068</v>
      </c>
      <c r="T492" s="299"/>
      <c r="U492" s="299">
        <v>35000</v>
      </c>
      <c r="V492" s="299"/>
      <c r="W492" s="299"/>
      <c r="X492" s="299">
        <v>35000</v>
      </c>
      <c r="Y492" s="9"/>
    </row>
    <row r="493" spans="1:25" s="285" customFormat="1" ht="25.5">
      <c r="A493" s="298" t="s">
        <v>655</v>
      </c>
      <c r="B493" s="315" t="s">
        <v>1520</v>
      </c>
      <c r="C493" s="284"/>
      <c r="D493" s="284"/>
      <c r="E493" s="284"/>
      <c r="F493" s="290" t="s">
        <v>1521</v>
      </c>
      <c r="G493" s="299">
        <v>28543</v>
      </c>
      <c r="H493" s="299"/>
      <c r="I493" s="299"/>
      <c r="J493" s="299">
        <v>28543</v>
      </c>
      <c r="K493" s="299"/>
      <c r="L493" s="299"/>
      <c r="M493" s="299"/>
      <c r="N493" s="299"/>
      <c r="O493" s="299"/>
      <c r="P493" s="299">
        <v>67</v>
      </c>
      <c r="Q493" s="299"/>
      <c r="R493" s="299"/>
      <c r="S493" s="299">
        <v>67</v>
      </c>
      <c r="T493" s="299"/>
      <c r="U493" s="299">
        <v>20000</v>
      </c>
      <c r="V493" s="299"/>
      <c r="W493" s="299"/>
      <c r="X493" s="299">
        <v>20000</v>
      </c>
      <c r="Y493" s="9"/>
    </row>
    <row r="494" spans="1:25" s="285" customFormat="1" ht="25.5">
      <c r="A494" s="298" t="s">
        <v>658</v>
      </c>
      <c r="B494" s="323" t="s">
        <v>1522</v>
      </c>
      <c r="C494" s="284"/>
      <c r="D494" s="284"/>
      <c r="E494" s="284"/>
      <c r="F494" s="290" t="s">
        <v>1523</v>
      </c>
      <c r="G494" s="299">
        <v>39420</v>
      </c>
      <c r="H494" s="299"/>
      <c r="I494" s="299"/>
      <c r="J494" s="299">
        <v>39420</v>
      </c>
      <c r="K494" s="299"/>
      <c r="L494" s="299"/>
      <c r="M494" s="299"/>
      <c r="N494" s="299"/>
      <c r="O494" s="299"/>
      <c r="P494" s="299">
        <v>13870.718000000001</v>
      </c>
      <c r="Q494" s="299"/>
      <c r="R494" s="299"/>
      <c r="S494" s="299">
        <v>13870.718000000001</v>
      </c>
      <c r="T494" s="299"/>
      <c r="U494" s="299">
        <v>15000</v>
      </c>
      <c r="V494" s="299"/>
      <c r="W494" s="299"/>
      <c r="X494" s="299">
        <v>15000</v>
      </c>
      <c r="Y494" s="9"/>
    </row>
    <row r="495" spans="1:25" s="285" customFormat="1" ht="25.5">
      <c r="A495" s="298" t="s">
        <v>661</v>
      </c>
      <c r="B495" s="323" t="s">
        <v>1524</v>
      </c>
      <c r="C495" s="284"/>
      <c r="D495" s="284"/>
      <c r="E495" s="284"/>
      <c r="F495" s="290" t="s">
        <v>1525</v>
      </c>
      <c r="G495" s="299">
        <v>34795.257820999999</v>
      </c>
      <c r="H495" s="299"/>
      <c r="I495" s="299"/>
      <c r="J495" s="299">
        <v>19795.257820999999</v>
      </c>
      <c r="K495" s="299"/>
      <c r="L495" s="299"/>
      <c r="M495" s="299"/>
      <c r="N495" s="299"/>
      <c r="O495" s="299"/>
      <c r="P495" s="299">
        <v>2962</v>
      </c>
      <c r="Q495" s="299"/>
      <c r="R495" s="299"/>
      <c r="S495" s="299">
        <v>2962</v>
      </c>
      <c r="T495" s="299"/>
      <c r="U495" s="299">
        <v>12000</v>
      </c>
      <c r="V495" s="299"/>
      <c r="W495" s="299"/>
      <c r="X495" s="299">
        <v>12000</v>
      </c>
      <c r="Y495" s="9"/>
    </row>
    <row r="496" spans="1:25" s="285" customFormat="1" ht="25.5">
      <c r="A496" s="298" t="s">
        <v>664</v>
      </c>
      <c r="B496" s="323" t="s">
        <v>1526</v>
      </c>
      <c r="C496" s="284"/>
      <c r="D496" s="284"/>
      <c r="E496" s="284"/>
      <c r="F496" s="290" t="s">
        <v>1527</v>
      </c>
      <c r="G496" s="299">
        <v>2549.7370000000001</v>
      </c>
      <c r="H496" s="299"/>
      <c r="I496" s="299"/>
      <c r="J496" s="299">
        <v>2549.7370000000001</v>
      </c>
      <c r="K496" s="299"/>
      <c r="L496" s="299"/>
      <c r="M496" s="299"/>
      <c r="N496" s="299"/>
      <c r="O496" s="299"/>
      <c r="P496" s="299">
        <v>1544</v>
      </c>
      <c r="Q496" s="299"/>
      <c r="R496" s="299"/>
      <c r="S496" s="299">
        <v>1544</v>
      </c>
      <c r="T496" s="299"/>
      <c r="U496" s="299">
        <v>500</v>
      </c>
      <c r="V496" s="299"/>
      <c r="W496" s="299"/>
      <c r="X496" s="299">
        <v>500</v>
      </c>
      <c r="Y496" s="9"/>
    </row>
    <row r="497" spans="1:31" s="285" customFormat="1" ht="25.5">
      <c r="A497" s="298" t="s">
        <v>667</v>
      </c>
      <c r="B497" s="323" t="s">
        <v>1528</v>
      </c>
      <c r="C497" s="284"/>
      <c r="D497" s="284"/>
      <c r="E497" s="284"/>
      <c r="F497" s="290" t="s">
        <v>1529</v>
      </c>
      <c r="G497" s="299">
        <v>45000</v>
      </c>
      <c r="H497" s="299"/>
      <c r="I497" s="299"/>
      <c r="J497" s="299">
        <v>45000</v>
      </c>
      <c r="K497" s="299"/>
      <c r="L497" s="299"/>
      <c r="M497" s="299"/>
      <c r="N497" s="299"/>
      <c r="O497" s="299"/>
      <c r="P497" s="299">
        <v>26000.098999999998</v>
      </c>
      <c r="Q497" s="299"/>
      <c r="R497" s="299"/>
      <c r="S497" s="299">
        <v>26000.098999999998</v>
      </c>
      <c r="T497" s="299"/>
      <c r="U497" s="299">
        <v>10000</v>
      </c>
      <c r="V497" s="299"/>
      <c r="W497" s="299"/>
      <c r="X497" s="299">
        <v>10000</v>
      </c>
      <c r="Y497" s="9"/>
    </row>
    <row r="498" spans="1:31" s="285" customFormat="1" ht="38.25">
      <c r="A498" s="298" t="s">
        <v>670</v>
      </c>
      <c r="B498" s="315" t="s">
        <v>1530</v>
      </c>
      <c r="C498" s="284"/>
      <c r="D498" s="284"/>
      <c r="E498" s="284"/>
      <c r="F498" s="290" t="s">
        <v>1531</v>
      </c>
      <c r="G498" s="299">
        <v>117980</v>
      </c>
      <c r="H498" s="299"/>
      <c r="I498" s="299"/>
      <c r="J498" s="299">
        <v>117980</v>
      </c>
      <c r="K498" s="299"/>
      <c r="L498" s="299"/>
      <c r="M498" s="299"/>
      <c r="N498" s="299"/>
      <c r="O498" s="299"/>
      <c r="P498" s="299">
        <v>571</v>
      </c>
      <c r="Q498" s="299"/>
      <c r="R498" s="299"/>
      <c r="S498" s="299">
        <v>571</v>
      </c>
      <c r="T498" s="299"/>
      <c r="U498" s="299">
        <v>93800</v>
      </c>
      <c r="V498" s="299"/>
      <c r="W498" s="299"/>
      <c r="X498" s="299">
        <v>93800</v>
      </c>
      <c r="Y498" s="9"/>
    </row>
    <row r="499" spans="1:31" s="285" customFormat="1" ht="38.25">
      <c r="A499" s="298" t="s">
        <v>673</v>
      </c>
      <c r="B499" s="315" t="s">
        <v>1532</v>
      </c>
      <c r="C499" s="284"/>
      <c r="D499" s="284"/>
      <c r="E499" s="284"/>
      <c r="F499" s="326" t="s">
        <v>1533</v>
      </c>
      <c r="G499" s="299">
        <v>2769.6489999999999</v>
      </c>
      <c r="H499" s="299"/>
      <c r="I499" s="299"/>
      <c r="J499" s="299">
        <v>2769.6489999999999</v>
      </c>
      <c r="K499" s="299"/>
      <c r="L499" s="299"/>
      <c r="M499" s="299"/>
      <c r="N499" s="299"/>
      <c r="O499" s="299"/>
      <c r="P499" s="299">
        <v>150</v>
      </c>
      <c r="Q499" s="299"/>
      <c r="R499" s="299"/>
      <c r="S499" s="299">
        <v>150</v>
      </c>
      <c r="T499" s="299"/>
      <c r="U499" s="299">
        <v>2100</v>
      </c>
      <c r="V499" s="299"/>
      <c r="W499" s="299"/>
      <c r="X499" s="299">
        <v>2100</v>
      </c>
      <c r="Y499" s="9"/>
    </row>
    <row r="500" spans="1:31" s="285" customFormat="1" ht="25.5">
      <c r="A500" s="298" t="s">
        <v>676</v>
      </c>
      <c r="B500" s="315" t="s">
        <v>1534</v>
      </c>
      <c r="C500" s="284"/>
      <c r="D500" s="284"/>
      <c r="E500" s="284"/>
      <c r="F500" s="326" t="s">
        <v>1535</v>
      </c>
      <c r="G500" s="299">
        <v>2000</v>
      </c>
      <c r="H500" s="299"/>
      <c r="I500" s="299"/>
      <c r="J500" s="299">
        <v>2000</v>
      </c>
      <c r="K500" s="299"/>
      <c r="L500" s="299"/>
      <c r="M500" s="299"/>
      <c r="N500" s="299"/>
      <c r="O500" s="299"/>
      <c r="P500" s="299">
        <v>1000</v>
      </c>
      <c r="Q500" s="299"/>
      <c r="R500" s="299"/>
      <c r="S500" s="299">
        <v>1000</v>
      </c>
      <c r="T500" s="299"/>
      <c r="U500" s="299">
        <v>600</v>
      </c>
      <c r="V500" s="299"/>
      <c r="W500" s="299"/>
      <c r="X500" s="299">
        <v>600</v>
      </c>
      <c r="Y500" s="9"/>
    </row>
    <row r="501" spans="1:31" s="285" customFormat="1" ht="25.5">
      <c r="A501" s="298" t="s">
        <v>679</v>
      </c>
      <c r="B501" s="315" t="s">
        <v>1536</v>
      </c>
      <c r="C501" s="284"/>
      <c r="D501" s="284"/>
      <c r="E501" s="284"/>
      <c r="F501" s="326" t="s">
        <v>1537</v>
      </c>
      <c r="G501" s="299">
        <v>1699.7953339999999</v>
      </c>
      <c r="H501" s="299"/>
      <c r="I501" s="299"/>
      <c r="J501" s="299">
        <v>1699.7953339999999</v>
      </c>
      <c r="K501" s="299"/>
      <c r="L501" s="299"/>
      <c r="M501" s="299"/>
      <c r="N501" s="299"/>
      <c r="O501" s="299"/>
      <c r="P501" s="299">
        <v>520</v>
      </c>
      <c r="Q501" s="299"/>
      <c r="R501" s="299"/>
      <c r="S501" s="299">
        <v>520</v>
      </c>
      <c r="T501" s="299"/>
      <c r="U501" s="299">
        <v>800</v>
      </c>
      <c r="V501" s="299"/>
      <c r="W501" s="299"/>
      <c r="X501" s="299">
        <v>800</v>
      </c>
      <c r="Y501" s="9"/>
    </row>
    <row r="502" spans="1:31" s="285" customFormat="1" ht="38.25">
      <c r="A502" s="298" t="s">
        <v>682</v>
      </c>
      <c r="B502" s="315" t="s">
        <v>1538</v>
      </c>
      <c r="C502" s="284"/>
      <c r="D502" s="284"/>
      <c r="E502" s="284"/>
      <c r="F502" s="326" t="s">
        <v>1539</v>
      </c>
      <c r="G502" s="299">
        <v>14997.252</v>
      </c>
      <c r="H502" s="299"/>
      <c r="I502" s="299"/>
      <c r="J502" s="299">
        <v>14997.252</v>
      </c>
      <c r="K502" s="299"/>
      <c r="L502" s="299"/>
      <c r="M502" s="299"/>
      <c r="N502" s="299"/>
      <c r="O502" s="299"/>
      <c r="P502" s="299">
        <v>4220</v>
      </c>
      <c r="Q502" s="299"/>
      <c r="R502" s="299"/>
      <c r="S502" s="299">
        <v>4220</v>
      </c>
      <c r="T502" s="299"/>
      <c r="U502" s="299">
        <v>7800</v>
      </c>
      <c r="V502" s="299"/>
      <c r="W502" s="299"/>
      <c r="X502" s="299">
        <v>7800</v>
      </c>
      <c r="Y502" s="9"/>
    </row>
    <row r="503" spans="1:31" s="285" customFormat="1" ht="51">
      <c r="A503" s="298" t="s">
        <v>685</v>
      </c>
      <c r="B503" s="315" t="s">
        <v>1540</v>
      </c>
      <c r="C503" s="284"/>
      <c r="D503" s="284"/>
      <c r="E503" s="284"/>
      <c r="F503" s="326" t="s">
        <v>1541</v>
      </c>
      <c r="G503" s="299">
        <v>3236</v>
      </c>
      <c r="H503" s="299"/>
      <c r="I503" s="299"/>
      <c r="J503" s="299">
        <v>60</v>
      </c>
      <c r="K503" s="299"/>
      <c r="L503" s="299"/>
      <c r="M503" s="299"/>
      <c r="N503" s="299"/>
      <c r="O503" s="299"/>
      <c r="P503" s="299">
        <v>3176</v>
      </c>
      <c r="Q503" s="299"/>
      <c r="R503" s="299"/>
      <c r="S503" s="299">
        <v>0</v>
      </c>
      <c r="T503" s="299"/>
      <c r="U503" s="299">
        <v>0</v>
      </c>
      <c r="V503" s="299"/>
      <c r="W503" s="299"/>
      <c r="X503" s="299">
        <v>0</v>
      </c>
      <c r="Y503" s="9"/>
    </row>
    <row r="504" spans="1:31" s="285" customFormat="1" ht="25.5">
      <c r="A504" s="298" t="s">
        <v>688</v>
      </c>
      <c r="B504" s="315" t="s">
        <v>1542</v>
      </c>
      <c r="C504" s="284"/>
      <c r="D504" s="284"/>
      <c r="E504" s="284"/>
      <c r="F504" s="326" t="s">
        <v>1543</v>
      </c>
      <c r="G504" s="299">
        <v>1040</v>
      </c>
      <c r="H504" s="299"/>
      <c r="I504" s="299"/>
      <c r="J504" s="299">
        <v>1040</v>
      </c>
      <c r="K504" s="299"/>
      <c r="L504" s="299"/>
      <c r="M504" s="299"/>
      <c r="N504" s="299"/>
      <c r="O504" s="299"/>
      <c r="P504" s="299">
        <v>710</v>
      </c>
      <c r="Q504" s="299"/>
      <c r="R504" s="299"/>
      <c r="S504" s="299">
        <v>710</v>
      </c>
      <c r="T504" s="299"/>
      <c r="U504" s="299">
        <v>100</v>
      </c>
      <c r="V504" s="299"/>
      <c r="W504" s="299"/>
      <c r="X504" s="299">
        <v>100</v>
      </c>
      <c r="Y504" s="9"/>
    </row>
    <row r="505" spans="1:31" s="285" customFormat="1" ht="38.25">
      <c r="A505" s="298" t="s">
        <v>691</v>
      </c>
      <c r="B505" s="315" t="s">
        <v>1544</v>
      </c>
      <c r="C505" s="284"/>
      <c r="D505" s="284"/>
      <c r="E505" s="284"/>
      <c r="F505" s="326" t="s">
        <v>1545</v>
      </c>
      <c r="G505" s="299">
        <v>1000</v>
      </c>
      <c r="H505" s="299"/>
      <c r="I505" s="299"/>
      <c r="J505" s="299">
        <v>1000</v>
      </c>
      <c r="K505" s="299"/>
      <c r="L505" s="299"/>
      <c r="M505" s="299"/>
      <c r="N505" s="299"/>
      <c r="O505" s="299"/>
      <c r="P505" s="299">
        <v>660</v>
      </c>
      <c r="Q505" s="299"/>
      <c r="R505" s="299"/>
      <c r="S505" s="299">
        <v>660</v>
      </c>
      <c r="T505" s="299"/>
      <c r="U505" s="299">
        <v>100</v>
      </c>
      <c r="V505" s="299"/>
      <c r="W505" s="299"/>
      <c r="X505" s="299">
        <v>100</v>
      </c>
      <c r="Y505" s="9"/>
    </row>
    <row r="506" spans="1:31" s="285" customFormat="1" ht="38.25">
      <c r="A506" s="298" t="s">
        <v>694</v>
      </c>
      <c r="B506" s="315" t="s">
        <v>1546</v>
      </c>
      <c r="C506" s="284"/>
      <c r="D506" s="284"/>
      <c r="E506" s="284"/>
      <c r="F506" s="326" t="s">
        <v>1547</v>
      </c>
      <c r="G506" s="299">
        <v>5000</v>
      </c>
      <c r="H506" s="299"/>
      <c r="I506" s="299"/>
      <c r="J506" s="299">
        <v>5000</v>
      </c>
      <c r="K506" s="299"/>
      <c r="L506" s="299"/>
      <c r="M506" s="299"/>
      <c r="N506" s="299"/>
      <c r="O506" s="299"/>
      <c r="P506" s="299">
        <v>3550</v>
      </c>
      <c r="Q506" s="299"/>
      <c r="R506" s="299"/>
      <c r="S506" s="299">
        <v>3550</v>
      </c>
      <c r="T506" s="299"/>
      <c r="U506" s="299">
        <v>500</v>
      </c>
      <c r="V506" s="299"/>
      <c r="W506" s="299"/>
      <c r="X506" s="299">
        <v>500</v>
      </c>
      <c r="Y506" s="9"/>
    </row>
    <row r="507" spans="1:31" s="329" customFormat="1" ht="18.75">
      <c r="A507" s="320" t="s">
        <v>1548</v>
      </c>
      <c r="B507" s="327" t="s">
        <v>452</v>
      </c>
      <c r="C507" s="320"/>
      <c r="D507" s="328"/>
      <c r="E507" s="328"/>
      <c r="F507" s="320"/>
      <c r="G507" s="327">
        <f>G508</f>
        <v>6285365.5195699995</v>
      </c>
      <c r="H507" s="327">
        <f t="shared" ref="H507:X507" si="17">H508</f>
        <v>0</v>
      </c>
      <c r="I507" s="327">
        <f t="shared" si="17"/>
        <v>0</v>
      </c>
      <c r="J507" s="327">
        <f t="shared" si="17"/>
        <v>6101545.5195699995</v>
      </c>
      <c r="K507" s="327">
        <f t="shared" si="17"/>
        <v>0</v>
      </c>
      <c r="L507" s="327">
        <f t="shared" si="17"/>
        <v>0</v>
      </c>
      <c r="M507" s="327">
        <f t="shared" si="17"/>
        <v>0</v>
      </c>
      <c r="N507" s="327">
        <f t="shared" si="17"/>
        <v>0</v>
      </c>
      <c r="O507" s="327">
        <f t="shared" si="17"/>
        <v>0</v>
      </c>
      <c r="P507" s="327">
        <f t="shared" si="17"/>
        <v>2790756.9065010003</v>
      </c>
      <c r="Q507" s="327">
        <f t="shared" si="17"/>
        <v>0</v>
      </c>
      <c r="R507" s="327">
        <f t="shared" si="17"/>
        <v>0</v>
      </c>
      <c r="S507" s="327">
        <f t="shared" si="17"/>
        <v>2654966.9065010003</v>
      </c>
      <c r="T507" s="327">
        <f t="shared" si="17"/>
        <v>0</v>
      </c>
      <c r="U507" s="327">
        <f t="shared" si="17"/>
        <v>1153065</v>
      </c>
      <c r="V507" s="327">
        <f t="shared" si="17"/>
        <v>0</v>
      </c>
      <c r="W507" s="327">
        <f t="shared" si="17"/>
        <v>0</v>
      </c>
      <c r="X507" s="327">
        <f t="shared" si="17"/>
        <v>1153065</v>
      </c>
      <c r="Y507" s="9"/>
      <c r="AC507" s="285"/>
      <c r="AE507" s="285"/>
    </row>
    <row r="508" spans="1:31" s="285" customFormat="1" ht="25.5">
      <c r="A508" s="282"/>
      <c r="B508" s="286" t="s">
        <v>1463</v>
      </c>
      <c r="C508" s="284"/>
      <c r="D508" s="284"/>
      <c r="E508" s="284"/>
      <c r="F508" s="284"/>
      <c r="G508" s="280">
        <f>SUM(G509:G637)</f>
        <v>6285365.5195699995</v>
      </c>
      <c r="H508" s="280">
        <f t="shared" ref="H508:X508" si="18">SUM(H509:H637)</f>
        <v>0</v>
      </c>
      <c r="I508" s="280">
        <f t="shared" si="18"/>
        <v>0</v>
      </c>
      <c r="J508" s="280">
        <f t="shared" si="18"/>
        <v>6101545.5195699995</v>
      </c>
      <c r="K508" s="280">
        <f t="shared" si="18"/>
        <v>0</v>
      </c>
      <c r="L508" s="280">
        <f t="shared" si="18"/>
        <v>0</v>
      </c>
      <c r="M508" s="280">
        <f t="shared" si="18"/>
        <v>0</v>
      </c>
      <c r="N508" s="280">
        <f t="shared" si="18"/>
        <v>0</v>
      </c>
      <c r="O508" s="280">
        <f t="shared" si="18"/>
        <v>0</v>
      </c>
      <c r="P508" s="280">
        <f t="shared" si="18"/>
        <v>2790756.9065010003</v>
      </c>
      <c r="Q508" s="280">
        <f t="shared" si="18"/>
        <v>0</v>
      </c>
      <c r="R508" s="280">
        <f t="shared" si="18"/>
        <v>0</v>
      </c>
      <c r="S508" s="280">
        <f t="shared" si="18"/>
        <v>2654966.9065010003</v>
      </c>
      <c r="T508" s="280">
        <f t="shared" si="18"/>
        <v>0</v>
      </c>
      <c r="U508" s="280">
        <f t="shared" si="18"/>
        <v>1153065</v>
      </c>
      <c r="V508" s="280">
        <f t="shared" si="18"/>
        <v>0</v>
      </c>
      <c r="W508" s="280">
        <f t="shared" si="18"/>
        <v>0</v>
      </c>
      <c r="X508" s="280">
        <f t="shared" si="18"/>
        <v>1153065</v>
      </c>
      <c r="Y508" s="9"/>
    </row>
    <row r="509" spans="1:31" s="285" customFormat="1" ht="51">
      <c r="A509" s="298" t="s">
        <v>571</v>
      </c>
      <c r="B509" s="288" t="s">
        <v>1549</v>
      </c>
      <c r="C509" s="284"/>
      <c r="D509" s="284"/>
      <c r="E509" s="284"/>
      <c r="F509" s="290" t="s">
        <v>1550</v>
      </c>
      <c r="G509" s="299">
        <v>57900</v>
      </c>
      <c r="H509" s="299"/>
      <c r="I509" s="299"/>
      <c r="J509" s="299">
        <v>30000</v>
      </c>
      <c r="K509" s="299"/>
      <c r="L509" s="299"/>
      <c r="M509" s="299"/>
      <c r="N509" s="299"/>
      <c r="O509" s="299"/>
      <c r="P509" s="299">
        <v>10000</v>
      </c>
      <c r="Q509" s="299"/>
      <c r="R509" s="299"/>
      <c r="S509" s="299">
        <v>10000</v>
      </c>
      <c r="T509" s="299"/>
      <c r="U509" s="299">
        <v>11000</v>
      </c>
      <c r="V509" s="299"/>
      <c r="W509" s="299"/>
      <c r="X509" s="299">
        <v>11000</v>
      </c>
      <c r="Y509" s="9"/>
    </row>
    <row r="510" spans="1:31" s="285" customFormat="1" ht="76.5">
      <c r="A510" s="298" t="s">
        <v>574</v>
      </c>
      <c r="B510" s="288" t="s">
        <v>1551</v>
      </c>
      <c r="C510" s="284"/>
      <c r="D510" s="284"/>
      <c r="E510" s="284"/>
      <c r="F510" s="290" t="s">
        <v>1552</v>
      </c>
      <c r="G510" s="299">
        <v>65000</v>
      </c>
      <c r="H510" s="299"/>
      <c r="I510" s="299"/>
      <c r="J510" s="299">
        <v>65000</v>
      </c>
      <c r="K510" s="299"/>
      <c r="L510" s="299"/>
      <c r="M510" s="299"/>
      <c r="N510" s="299"/>
      <c r="O510" s="299"/>
      <c r="P510" s="299">
        <v>0</v>
      </c>
      <c r="Q510" s="299"/>
      <c r="R510" s="299"/>
      <c r="S510" s="299">
        <v>0</v>
      </c>
      <c r="T510" s="299"/>
      <c r="U510" s="299">
        <v>19500</v>
      </c>
      <c r="V510" s="299"/>
      <c r="W510" s="299"/>
      <c r="X510" s="299">
        <v>19500</v>
      </c>
      <c r="Y510" s="9"/>
    </row>
    <row r="511" spans="1:31" s="285" customFormat="1" ht="38.25">
      <c r="A511" s="298" t="s">
        <v>577</v>
      </c>
      <c r="B511" s="288" t="s">
        <v>1553</v>
      </c>
      <c r="C511" s="284"/>
      <c r="D511" s="284"/>
      <c r="E511" s="284"/>
      <c r="F511" s="290" t="s">
        <v>1554</v>
      </c>
      <c r="G511" s="299">
        <v>3388</v>
      </c>
      <c r="H511" s="299"/>
      <c r="I511" s="299"/>
      <c r="J511" s="299">
        <v>3388</v>
      </c>
      <c r="K511" s="299"/>
      <c r="L511" s="299"/>
      <c r="M511" s="299"/>
      <c r="N511" s="299"/>
      <c r="O511" s="299"/>
      <c r="P511" s="299">
        <v>3093</v>
      </c>
      <c r="Q511" s="299"/>
      <c r="R511" s="299"/>
      <c r="S511" s="299">
        <v>3093</v>
      </c>
      <c r="T511" s="299"/>
      <c r="U511" s="299">
        <v>0</v>
      </c>
      <c r="V511" s="299"/>
      <c r="W511" s="299"/>
      <c r="X511" s="299">
        <v>0</v>
      </c>
      <c r="Y511" s="9"/>
    </row>
    <row r="512" spans="1:31" s="285" customFormat="1" ht="25.5">
      <c r="A512" s="298" t="s">
        <v>580</v>
      </c>
      <c r="B512" s="288" t="s">
        <v>1555</v>
      </c>
      <c r="C512" s="284"/>
      <c r="D512" s="284"/>
      <c r="E512" s="284"/>
      <c r="F512" s="290" t="s">
        <v>1556</v>
      </c>
      <c r="G512" s="299">
        <v>14600</v>
      </c>
      <c r="H512" s="299"/>
      <c r="I512" s="299"/>
      <c r="J512" s="299">
        <v>14600</v>
      </c>
      <c r="K512" s="299"/>
      <c r="L512" s="299"/>
      <c r="M512" s="299"/>
      <c r="N512" s="299"/>
      <c r="O512" s="299"/>
      <c r="P512" s="299">
        <v>14000</v>
      </c>
      <c r="Q512" s="299"/>
      <c r="R512" s="299"/>
      <c r="S512" s="299">
        <v>14000</v>
      </c>
      <c r="T512" s="299"/>
      <c r="U512" s="299">
        <v>0</v>
      </c>
      <c r="V512" s="299"/>
      <c r="W512" s="299"/>
      <c r="X512" s="299">
        <v>0</v>
      </c>
      <c r="Y512" s="9"/>
    </row>
    <row r="513" spans="1:25" s="285" customFormat="1" ht="51">
      <c r="A513" s="298" t="s">
        <v>583</v>
      </c>
      <c r="B513" s="288" t="s">
        <v>1557</v>
      </c>
      <c r="C513" s="284"/>
      <c r="D513" s="284"/>
      <c r="E513" s="284"/>
      <c r="F513" s="290" t="s">
        <v>1558</v>
      </c>
      <c r="G513" s="299">
        <v>3495</v>
      </c>
      <c r="H513" s="299"/>
      <c r="I513" s="299"/>
      <c r="J513" s="299">
        <v>3495</v>
      </c>
      <c r="K513" s="299"/>
      <c r="L513" s="299"/>
      <c r="M513" s="299"/>
      <c r="N513" s="299"/>
      <c r="O513" s="299"/>
      <c r="P513" s="299">
        <v>2800</v>
      </c>
      <c r="Q513" s="299"/>
      <c r="R513" s="299"/>
      <c r="S513" s="299">
        <v>2800</v>
      </c>
      <c r="T513" s="299"/>
      <c r="U513" s="299">
        <v>0</v>
      </c>
      <c r="V513" s="299"/>
      <c r="W513" s="299"/>
      <c r="X513" s="299">
        <v>0</v>
      </c>
      <c r="Y513" s="9"/>
    </row>
    <row r="514" spans="1:25" s="285" customFormat="1" ht="51">
      <c r="A514" s="298" t="s">
        <v>586</v>
      </c>
      <c r="B514" s="288" t="s">
        <v>1559</v>
      </c>
      <c r="C514" s="284"/>
      <c r="D514" s="284"/>
      <c r="E514" s="284"/>
      <c r="F514" s="290" t="s">
        <v>1560</v>
      </c>
      <c r="G514" s="299">
        <v>24000</v>
      </c>
      <c r="H514" s="299"/>
      <c r="I514" s="299"/>
      <c r="J514" s="299">
        <v>19000</v>
      </c>
      <c r="K514" s="299"/>
      <c r="L514" s="299"/>
      <c r="M514" s="299"/>
      <c r="N514" s="299"/>
      <c r="O514" s="299"/>
      <c r="P514" s="299">
        <v>16000</v>
      </c>
      <c r="Q514" s="299"/>
      <c r="R514" s="299"/>
      <c r="S514" s="299">
        <v>16000</v>
      </c>
      <c r="T514" s="299"/>
      <c r="U514" s="299">
        <v>500</v>
      </c>
      <c r="V514" s="299"/>
      <c r="W514" s="299"/>
      <c r="X514" s="299">
        <v>500</v>
      </c>
      <c r="Y514" s="9"/>
    </row>
    <row r="515" spans="1:25" s="285" customFormat="1" ht="51">
      <c r="A515" s="298" t="s">
        <v>589</v>
      </c>
      <c r="B515" s="288" t="s">
        <v>1561</v>
      </c>
      <c r="C515" s="284"/>
      <c r="D515" s="284"/>
      <c r="E515" s="284"/>
      <c r="F515" s="290" t="s">
        <v>1562</v>
      </c>
      <c r="G515" s="299">
        <v>4833</v>
      </c>
      <c r="H515" s="299"/>
      <c r="I515" s="299"/>
      <c r="J515" s="299">
        <v>4833</v>
      </c>
      <c r="K515" s="299"/>
      <c r="L515" s="299"/>
      <c r="M515" s="299"/>
      <c r="N515" s="299"/>
      <c r="O515" s="299"/>
      <c r="P515" s="299">
        <v>1500</v>
      </c>
      <c r="Q515" s="299"/>
      <c r="R515" s="299"/>
      <c r="S515" s="299">
        <v>1500</v>
      </c>
      <c r="T515" s="299"/>
      <c r="U515" s="299">
        <v>2000</v>
      </c>
      <c r="V515" s="299"/>
      <c r="W515" s="299"/>
      <c r="X515" s="299">
        <v>2000</v>
      </c>
      <c r="Y515" s="9"/>
    </row>
    <row r="516" spans="1:25" s="285" customFormat="1" ht="25.5">
      <c r="A516" s="298" t="s">
        <v>592</v>
      </c>
      <c r="B516" s="330" t="s">
        <v>1563</v>
      </c>
      <c r="C516" s="284"/>
      <c r="D516" s="284"/>
      <c r="E516" s="284"/>
      <c r="F516" s="322" t="s">
        <v>1564</v>
      </c>
      <c r="G516" s="299">
        <v>19997</v>
      </c>
      <c r="H516" s="299"/>
      <c r="I516" s="299"/>
      <c r="J516" s="299">
        <v>15007</v>
      </c>
      <c r="K516" s="299"/>
      <c r="L516" s="299"/>
      <c r="M516" s="299"/>
      <c r="N516" s="299"/>
      <c r="O516" s="299"/>
      <c r="P516" s="299">
        <v>15790</v>
      </c>
      <c r="Q516" s="299"/>
      <c r="R516" s="299"/>
      <c r="S516" s="299">
        <v>10800</v>
      </c>
      <c r="T516" s="299"/>
      <c r="U516" s="299">
        <v>3500</v>
      </c>
      <c r="V516" s="299"/>
      <c r="W516" s="299"/>
      <c r="X516" s="299">
        <v>3500</v>
      </c>
      <c r="Y516" s="9"/>
    </row>
    <row r="517" spans="1:25" s="285" customFormat="1" ht="25.5">
      <c r="A517" s="298" t="s">
        <v>595</v>
      </c>
      <c r="B517" s="321" t="s">
        <v>1565</v>
      </c>
      <c r="C517" s="284"/>
      <c r="D517" s="284"/>
      <c r="E517" s="284"/>
      <c r="F517" s="322" t="s">
        <v>1566</v>
      </c>
      <c r="G517" s="299">
        <v>6214</v>
      </c>
      <c r="H517" s="299"/>
      <c r="I517" s="299"/>
      <c r="J517" s="299">
        <v>6214</v>
      </c>
      <c r="K517" s="299"/>
      <c r="L517" s="299"/>
      <c r="M517" s="299"/>
      <c r="N517" s="299"/>
      <c r="O517" s="299"/>
      <c r="P517" s="299">
        <v>5700</v>
      </c>
      <c r="Q517" s="299"/>
      <c r="R517" s="299"/>
      <c r="S517" s="299">
        <v>5700</v>
      </c>
      <c r="T517" s="299"/>
      <c r="U517" s="299">
        <v>250</v>
      </c>
      <c r="V517" s="299"/>
      <c r="W517" s="299"/>
      <c r="X517" s="299">
        <v>250</v>
      </c>
      <c r="Y517" s="9"/>
    </row>
    <row r="518" spans="1:25" s="285" customFormat="1" ht="25.5">
      <c r="A518" s="298" t="s">
        <v>598</v>
      </c>
      <c r="B518" s="315" t="s">
        <v>1567</v>
      </c>
      <c r="C518" s="284"/>
      <c r="D518" s="284"/>
      <c r="E518" s="284"/>
      <c r="F518" s="290" t="s">
        <v>1568</v>
      </c>
      <c r="G518" s="299">
        <v>4000</v>
      </c>
      <c r="H518" s="299"/>
      <c r="I518" s="299"/>
      <c r="J518" s="299">
        <v>4000</v>
      </c>
      <c r="K518" s="299"/>
      <c r="L518" s="299"/>
      <c r="M518" s="299"/>
      <c r="N518" s="299"/>
      <c r="O518" s="299"/>
      <c r="P518" s="299">
        <v>3650</v>
      </c>
      <c r="Q518" s="299"/>
      <c r="R518" s="299"/>
      <c r="S518" s="299">
        <v>3650</v>
      </c>
      <c r="T518" s="299"/>
      <c r="U518" s="299">
        <v>150</v>
      </c>
      <c r="V518" s="299"/>
      <c r="W518" s="299"/>
      <c r="X518" s="299">
        <v>150</v>
      </c>
      <c r="Y518" s="9"/>
    </row>
    <row r="519" spans="1:25" s="285" customFormat="1" ht="25.5">
      <c r="A519" s="298" t="s">
        <v>601</v>
      </c>
      <c r="B519" s="315" t="s">
        <v>1569</v>
      </c>
      <c r="C519" s="284"/>
      <c r="D519" s="284"/>
      <c r="E519" s="284"/>
      <c r="F519" s="290" t="s">
        <v>1570</v>
      </c>
      <c r="G519" s="299">
        <v>11838</v>
      </c>
      <c r="H519" s="299"/>
      <c r="I519" s="299"/>
      <c r="J519" s="299">
        <v>11838</v>
      </c>
      <c r="K519" s="299"/>
      <c r="L519" s="299"/>
      <c r="M519" s="299"/>
      <c r="N519" s="299"/>
      <c r="O519" s="299"/>
      <c r="P519" s="299">
        <v>9438</v>
      </c>
      <c r="Q519" s="299"/>
      <c r="R519" s="299"/>
      <c r="S519" s="299">
        <v>9438</v>
      </c>
      <c r="T519" s="299"/>
      <c r="U519" s="299">
        <v>1900</v>
      </c>
      <c r="V519" s="299"/>
      <c r="W519" s="299"/>
      <c r="X519" s="299">
        <v>1900</v>
      </c>
      <c r="Y519" s="9"/>
    </row>
    <row r="520" spans="1:25" s="285" customFormat="1" ht="38.25">
      <c r="A520" s="298" t="s">
        <v>604</v>
      </c>
      <c r="B520" s="315" t="s">
        <v>1571</v>
      </c>
      <c r="C520" s="284"/>
      <c r="D520" s="284"/>
      <c r="E520" s="284"/>
      <c r="F520" s="290" t="s">
        <v>1572</v>
      </c>
      <c r="G520" s="299">
        <v>1200</v>
      </c>
      <c r="H520" s="299"/>
      <c r="I520" s="299"/>
      <c r="J520" s="299">
        <v>1200</v>
      </c>
      <c r="K520" s="299"/>
      <c r="L520" s="299"/>
      <c r="M520" s="299"/>
      <c r="N520" s="299"/>
      <c r="O520" s="299"/>
      <c r="P520" s="299">
        <v>960</v>
      </c>
      <c r="Q520" s="299"/>
      <c r="R520" s="299"/>
      <c r="S520" s="299">
        <v>960</v>
      </c>
      <c r="T520" s="299"/>
      <c r="U520" s="299">
        <v>180</v>
      </c>
      <c r="V520" s="299"/>
      <c r="W520" s="299"/>
      <c r="X520" s="299">
        <v>180</v>
      </c>
      <c r="Y520" s="9"/>
    </row>
    <row r="521" spans="1:25" s="285" customFormat="1" ht="38.25">
      <c r="A521" s="298" t="s">
        <v>607</v>
      </c>
      <c r="B521" s="315" t="s">
        <v>1573</v>
      </c>
      <c r="C521" s="284"/>
      <c r="D521" s="284"/>
      <c r="E521" s="284"/>
      <c r="F521" s="290" t="s">
        <v>1574</v>
      </c>
      <c r="G521" s="299">
        <v>1200</v>
      </c>
      <c r="H521" s="299"/>
      <c r="I521" s="299"/>
      <c r="J521" s="299">
        <v>1200</v>
      </c>
      <c r="K521" s="299"/>
      <c r="L521" s="299"/>
      <c r="M521" s="299"/>
      <c r="N521" s="299"/>
      <c r="O521" s="299"/>
      <c r="P521" s="299">
        <v>700</v>
      </c>
      <c r="Q521" s="299"/>
      <c r="R521" s="299"/>
      <c r="S521" s="299">
        <v>700</v>
      </c>
      <c r="T521" s="299"/>
      <c r="U521" s="299">
        <v>450</v>
      </c>
      <c r="V521" s="299"/>
      <c r="W521" s="299"/>
      <c r="X521" s="299">
        <v>450</v>
      </c>
      <c r="Y521" s="9"/>
    </row>
    <row r="522" spans="1:25" s="285" customFormat="1" ht="63.75">
      <c r="A522" s="298" t="s">
        <v>610</v>
      </c>
      <c r="B522" s="315" t="s">
        <v>1575</v>
      </c>
      <c r="C522" s="284"/>
      <c r="D522" s="284"/>
      <c r="E522" s="284"/>
      <c r="F522" s="290" t="s">
        <v>1576</v>
      </c>
      <c r="G522" s="299">
        <v>2500</v>
      </c>
      <c r="H522" s="299"/>
      <c r="I522" s="299"/>
      <c r="J522" s="299">
        <v>2500</v>
      </c>
      <c r="K522" s="299"/>
      <c r="L522" s="299"/>
      <c r="M522" s="299"/>
      <c r="N522" s="299"/>
      <c r="O522" s="299"/>
      <c r="P522" s="299">
        <v>2000</v>
      </c>
      <c r="Q522" s="299"/>
      <c r="R522" s="299"/>
      <c r="S522" s="299">
        <v>2000</v>
      </c>
      <c r="T522" s="299"/>
      <c r="U522" s="299">
        <v>380</v>
      </c>
      <c r="V522" s="299"/>
      <c r="W522" s="299"/>
      <c r="X522" s="299">
        <v>380</v>
      </c>
      <c r="Y522" s="9"/>
    </row>
    <row r="523" spans="1:25" s="285" customFormat="1" ht="38.25">
      <c r="A523" s="298" t="s">
        <v>613</v>
      </c>
      <c r="B523" s="315" t="s">
        <v>1577</v>
      </c>
      <c r="C523" s="284"/>
      <c r="D523" s="284"/>
      <c r="E523" s="284"/>
      <c r="F523" s="290" t="s">
        <v>1578</v>
      </c>
      <c r="G523" s="299">
        <v>2500</v>
      </c>
      <c r="H523" s="299"/>
      <c r="I523" s="299"/>
      <c r="J523" s="299">
        <v>2500</v>
      </c>
      <c r="K523" s="299"/>
      <c r="L523" s="299"/>
      <c r="M523" s="299"/>
      <c r="N523" s="299"/>
      <c r="O523" s="299"/>
      <c r="P523" s="299">
        <v>2350</v>
      </c>
      <c r="Q523" s="299"/>
      <c r="R523" s="299"/>
      <c r="S523" s="299">
        <v>2350</v>
      </c>
      <c r="T523" s="299"/>
      <c r="U523" s="299">
        <v>100</v>
      </c>
      <c r="V523" s="299"/>
      <c r="W523" s="299"/>
      <c r="X523" s="299">
        <v>100</v>
      </c>
      <c r="Y523" s="9"/>
    </row>
    <row r="524" spans="1:25" s="285" customFormat="1" ht="38.25">
      <c r="A524" s="298" t="s">
        <v>616</v>
      </c>
      <c r="B524" s="315" t="s">
        <v>1579</v>
      </c>
      <c r="C524" s="284"/>
      <c r="D524" s="284"/>
      <c r="E524" s="284"/>
      <c r="F524" s="290" t="s">
        <v>1580</v>
      </c>
      <c r="G524" s="299">
        <v>2000</v>
      </c>
      <c r="H524" s="299"/>
      <c r="I524" s="299"/>
      <c r="J524" s="299">
        <v>2000</v>
      </c>
      <c r="K524" s="299"/>
      <c r="L524" s="299"/>
      <c r="M524" s="299"/>
      <c r="N524" s="299"/>
      <c r="O524" s="299"/>
      <c r="P524" s="299">
        <v>1880</v>
      </c>
      <c r="Q524" s="299"/>
      <c r="R524" s="299"/>
      <c r="S524" s="299">
        <v>1880</v>
      </c>
      <c r="T524" s="299"/>
      <c r="U524" s="299">
        <v>100</v>
      </c>
      <c r="V524" s="299"/>
      <c r="W524" s="299"/>
      <c r="X524" s="299">
        <v>100</v>
      </c>
      <c r="Y524" s="9"/>
    </row>
    <row r="525" spans="1:25" s="285" customFormat="1" ht="102">
      <c r="A525" s="298" t="s">
        <v>619</v>
      </c>
      <c r="B525" s="315" t="s">
        <v>1581</v>
      </c>
      <c r="C525" s="284"/>
      <c r="D525" s="284"/>
      <c r="E525" s="284"/>
      <c r="F525" s="290" t="s">
        <v>1582</v>
      </c>
      <c r="G525" s="299">
        <v>1200</v>
      </c>
      <c r="H525" s="299"/>
      <c r="I525" s="299"/>
      <c r="J525" s="299">
        <v>1200</v>
      </c>
      <c r="K525" s="299"/>
      <c r="L525" s="299"/>
      <c r="M525" s="299"/>
      <c r="N525" s="299"/>
      <c r="O525" s="299"/>
      <c r="P525" s="299">
        <v>1000</v>
      </c>
      <c r="Q525" s="299"/>
      <c r="R525" s="299"/>
      <c r="S525" s="299">
        <v>1000</v>
      </c>
      <c r="T525" s="299"/>
      <c r="U525" s="299">
        <v>150</v>
      </c>
      <c r="V525" s="299"/>
      <c r="W525" s="299"/>
      <c r="X525" s="299">
        <v>150</v>
      </c>
      <c r="Y525" s="9"/>
    </row>
    <row r="526" spans="1:25" s="285" customFormat="1" ht="38.25">
      <c r="A526" s="298" t="s">
        <v>622</v>
      </c>
      <c r="B526" s="315" t="s">
        <v>1583</v>
      </c>
      <c r="C526" s="284"/>
      <c r="D526" s="284"/>
      <c r="E526" s="284"/>
      <c r="F526" s="290" t="s">
        <v>1584</v>
      </c>
      <c r="G526" s="299">
        <v>3000</v>
      </c>
      <c r="H526" s="299"/>
      <c r="I526" s="299"/>
      <c r="J526" s="299">
        <v>3000</v>
      </c>
      <c r="K526" s="299"/>
      <c r="L526" s="299"/>
      <c r="M526" s="299"/>
      <c r="N526" s="299"/>
      <c r="O526" s="299"/>
      <c r="P526" s="299">
        <v>2845.8139999999999</v>
      </c>
      <c r="Q526" s="299"/>
      <c r="R526" s="299"/>
      <c r="S526" s="299">
        <v>2845.8139999999999</v>
      </c>
      <c r="T526" s="299"/>
      <c r="U526" s="299">
        <v>100</v>
      </c>
      <c r="V526" s="299"/>
      <c r="W526" s="299"/>
      <c r="X526" s="299">
        <v>100</v>
      </c>
      <c r="Y526" s="9"/>
    </row>
    <row r="527" spans="1:25" s="285" customFormat="1" ht="51">
      <c r="A527" s="298" t="s">
        <v>625</v>
      </c>
      <c r="B527" s="315" t="s">
        <v>1585</v>
      </c>
      <c r="C527" s="284"/>
      <c r="D527" s="284"/>
      <c r="E527" s="284"/>
      <c r="F527" s="290" t="s">
        <v>1586</v>
      </c>
      <c r="G527" s="299">
        <v>14900</v>
      </c>
      <c r="H527" s="299"/>
      <c r="I527" s="299"/>
      <c r="J527" s="299">
        <v>14900</v>
      </c>
      <c r="K527" s="299"/>
      <c r="L527" s="299"/>
      <c r="M527" s="299"/>
      <c r="N527" s="299"/>
      <c r="O527" s="299"/>
      <c r="P527" s="299">
        <v>9650</v>
      </c>
      <c r="Q527" s="299"/>
      <c r="R527" s="299"/>
      <c r="S527" s="299">
        <v>9650</v>
      </c>
      <c r="T527" s="299"/>
      <c r="U527" s="299">
        <v>4500</v>
      </c>
      <c r="V527" s="299"/>
      <c r="W527" s="299"/>
      <c r="X527" s="299">
        <v>4500</v>
      </c>
      <c r="Y527" s="9"/>
    </row>
    <row r="528" spans="1:25" s="285" customFormat="1" ht="38.25">
      <c r="A528" s="298" t="s">
        <v>628</v>
      </c>
      <c r="B528" s="315" t="s">
        <v>1587</v>
      </c>
      <c r="C528" s="284"/>
      <c r="D528" s="284"/>
      <c r="E528" s="284"/>
      <c r="F528" s="290" t="s">
        <v>1588</v>
      </c>
      <c r="G528" s="299">
        <v>28000</v>
      </c>
      <c r="H528" s="299"/>
      <c r="I528" s="299"/>
      <c r="J528" s="299">
        <v>13000</v>
      </c>
      <c r="K528" s="299"/>
      <c r="L528" s="299"/>
      <c r="M528" s="299"/>
      <c r="N528" s="299"/>
      <c r="O528" s="299"/>
      <c r="P528" s="299">
        <v>22400</v>
      </c>
      <c r="Q528" s="299"/>
      <c r="R528" s="299"/>
      <c r="S528" s="299">
        <v>7400</v>
      </c>
      <c r="T528" s="299"/>
      <c r="U528" s="299">
        <v>4200</v>
      </c>
      <c r="V528" s="299"/>
      <c r="W528" s="299"/>
      <c r="X528" s="299">
        <v>4200</v>
      </c>
      <c r="Y528" s="9"/>
    </row>
    <row r="529" spans="1:25" s="285" customFormat="1" ht="25.5">
      <c r="A529" s="298" t="s">
        <v>631</v>
      </c>
      <c r="B529" s="315" t="s">
        <v>1589</v>
      </c>
      <c r="C529" s="284"/>
      <c r="D529" s="284"/>
      <c r="E529" s="284"/>
      <c r="F529" s="290" t="s">
        <v>1590</v>
      </c>
      <c r="G529" s="299">
        <v>3500</v>
      </c>
      <c r="H529" s="299"/>
      <c r="I529" s="299"/>
      <c r="J529" s="299">
        <v>3500</v>
      </c>
      <c r="K529" s="299"/>
      <c r="L529" s="299"/>
      <c r="M529" s="299"/>
      <c r="N529" s="299"/>
      <c r="O529" s="299"/>
      <c r="P529" s="299">
        <v>3300</v>
      </c>
      <c r="Q529" s="299"/>
      <c r="R529" s="299"/>
      <c r="S529" s="299">
        <v>3300</v>
      </c>
      <c r="T529" s="299"/>
      <c r="U529" s="299">
        <v>50</v>
      </c>
      <c r="V529" s="299"/>
      <c r="W529" s="299"/>
      <c r="X529" s="299">
        <v>50</v>
      </c>
      <c r="Y529" s="9"/>
    </row>
    <row r="530" spans="1:25" s="285" customFormat="1" ht="38.25">
      <c r="A530" s="298" t="s">
        <v>634</v>
      </c>
      <c r="B530" s="315" t="s">
        <v>1591</v>
      </c>
      <c r="C530" s="284"/>
      <c r="D530" s="284"/>
      <c r="E530" s="284"/>
      <c r="F530" s="290" t="s">
        <v>1592</v>
      </c>
      <c r="G530" s="299">
        <v>14900</v>
      </c>
      <c r="H530" s="299"/>
      <c r="I530" s="299"/>
      <c r="J530" s="299">
        <v>14900</v>
      </c>
      <c r="K530" s="299"/>
      <c r="L530" s="299"/>
      <c r="M530" s="299"/>
      <c r="N530" s="299"/>
      <c r="O530" s="299"/>
      <c r="P530" s="299">
        <v>9675</v>
      </c>
      <c r="Q530" s="299"/>
      <c r="R530" s="299"/>
      <c r="S530" s="299">
        <v>9675</v>
      </c>
      <c r="T530" s="299"/>
      <c r="U530" s="299">
        <v>4500</v>
      </c>
      <c r="V530" s="299"/>
      <c r="W530" s="299"/>
      <c r="X530" s="299">
        <v>4500</v>
      </c>
      <c r="Y530" s="9"/>
    </row>
    <row r="531" spans="1:25" s="285" customFormat="1" ht="51">
      <c r="A531" s="298" t="s">
        <v>637</v>
      </c>
      <c r="B531" s="315" t="s">
        <v>1593</v>
      </c>
      <c r="C531" s="284"/>
      <c r="D531" s="284"/>
      <c r="E531" s="284"/>
      <c r="F531" s="290" t="s">
        <v>1594</v>
      </c>
      <c r="G531" s="299">
        <v>9480</v>
      </c>
      <c r="H531" s="299"/>
      <c r="I531" s="299"/>
      <c r="J531" s="299">
        <v>9480</v>
      </c>
      <c r="K531" s="299"/>
      <c r="L531" s="299"/>
      <c r="M531" s="299"/>
      <c r="N531" s="299"/>
      <c r="O531" s="299"/>
      <c r="P531" s="299">
        <v>8700</v>
      </c>
      <c r="Q531" s="299"/>
      <c r="R531" s="299"/>
      <c r="S531" s="299">
        <v>8700</v>
      </c>
      <c r="T531" s="299"/>
      <c r="U531" s="299">
        <v>400</v>
      </c>
      <c r="V531" s="299"/>
      <c r="W531" s="299"/>
      <c r="X531" s="299">
        <v>400</v>
      </c>
      <c r="Y531" s="9"/>
    </row>
    <row r="532" spans="1:25" s="285" customFormat="1" ht="51">
      <c r="A532" s="298" t="s">
        <v>640</v>
      </c>
      <c r="B532" s="315" t="s">
        <v>1595</v>
      </c>
      <c r="C532" s="284"/>
      <c r="D532" s="284"/>
      <c r="E532" s="284"/>
      <c r="F532" s="290" t="s">
        <v>1596</v>
      </c>
      <c r="G532" s="299">
        <v>110000</v>
      </c>
      <c r="H532" s="299"/>
      <c r="I532" s="299"/>
      <c r="J532" s="299">
        <v>110000</v>
      </c>
      <c r="K532" s="299"/>
      <c r="L532" s="299"/>
      <c r="M532" s="299"/>
      <c r="N532" s="299"/>
      <c r="O532" s="299"/>
      <c r="P532" s="299">
        <v>93650.990451999998</v>
      </c>
      <c r="Q532" s="299"/>
      <c r="R532" s="299"/>
      <c r="S532" s="299">
        <v>93650.990451999998</v>
      </c>
      <c r="T532" s="299"/>
      <c r="U532" s="299">
        <v>11000</v>
      </c>
      <c r="V532" s="299"/>
      <c r="W532" s="299"/>
      <c r="X532" s="299">
        <v>11000</v>
      </c>
      <c r="Y532" s="9"/>
    </row>
    <row r="533" spans="1:25" s="285" customFormat="1" ht="51">
      <c r="A533" s="298" t="s">
        <v>643</v>
      </c>
      <c r="B533" s="315" t="s">
        <v>1597</v>
      </c>
      <c r="C533" s="284"/>
      <c r="D533" s="284"/>
      <c r="E533" s="284"/>
      <c r="F533" s="290" t="s">
        <v>1598</v>
      </c>
      <c r="G533" s="299">
        <v>14990</v>
      </c>
      <c r="H533" s="299"/>
      <c r="I533" s="299"/>
      <c r="J533" s="299">
        <v>14990</v>
      </c>
      <c r="K533" s="299"/>
      <c r="L533" s="299"/>
      <c r="M533" s="299"/>
      <c r="N533" s="299"/>
      <c r="O533" s="299"/>
      <c r="P533" s="299">
        <v>10400</v>
      </c>
      <c r="Q533" s="299"/>
      <c r="R533" s="299"/>
      <c r="S533" s="299">
        <v>10400</v>
      </c>
      <c r="T533" s="299"/>
      <c r="U533" s="299">
        <v>3900</v>
      </c>
      <c r="V533" s="299"/>
      <c r="W533" s="299"/>
      <c r="X533" s="299">
        <v>3900</v>
      </c>
      <c r="Y533" s="9"/>
    </row>
    <row r="534" spans="1:25" s="285" customFormat="1" ht="76.5">
      <c r="A534" s="298" t="s">
        <v>646</v>
      </c>
      <c r="B534" s="315" t="s">
        <v>1599</v>
      </c>
      <c r="C534" s="284"/>
      <c r="D534" s="284"/>
      <c r="E534" s="284"/>
      <c r="F534" s="290" t="s">
        <v>1600</v>
      </c>
      <c r="G534" s="299">
        <v>22800</v>
      </c>
      <c r="H534" s="299"/>
      <c r="I534" s="299"/>
      <c r="J534" s="299">
        <v>22800</v>
      </c>
      <c r="K534" s="299"/>
      <c r="L534" s="299"/>
      <c r="M534" s="299"/>
      <c r="N534" s="299"/>
      <c r="O534" s="299"/>
      <c r="P534" s="299">
        <v>22200</v>
      </c>
      <c r="Q534" s="299"/>
      <c r="R534" s="299"/>
      <c r="S534" s="299">
        <v>22200</v>
      </c>
      <c r="T534" s="299"/>
      <c r="U534" s="299">
        <v>200</v>
      </c>
      <c r="V534" s="299"/>
      <c r="W534" s="299"/>
      <c r="X534" s="299">
        <v>200</v>
      </c>
      <c r="Y534" s="9"/>
    </row>
    <row r="535" spans="1:25" s="285" customFormat="1" ht="51">
      <c r="A535" s="298" t="s">
        <v>649</v>
      </c>
      <c r="B535" s="315" t="s">
        <v>1601</v>
      </c>
      <c r="C535" s="284"/>
      <c r="D535" s="284"/>
      <c r="E535" s="284"/>
      <c r="F535" s="290" t="s">
        <v>1602</v>
      </c>
      <c r="G535" s="299">
        <v>30000</v>
      </c>
      <c r="H535" s="299"/>
      <c r="I535" s="299"/>
      <c r="J535" s="299">
        <v>30000</v>
      </c>
      <c r="K535" s="299"/>
      <c r="L535" s="299"/>
      <c r="M535" s="299"/>
      <c r="N535" s="299"/>
      <c r="O535" s="299"/>
      <c r="P535" s="299">
        <v>23940</v>
      </c>
      <c r="Q535" s="299"/>
      <c r="R535" s="299"/>
      <c r="S535" s="299">
        <v>23940</v>
      </c>
      <c r="T535" s="299"/>
      <c r="U535" s="299">
        <v>4600</v>
      </c>
      <c r="V535" s="299"/>
      <c r="W535" s="299"/>
      <c r="X535" s="299">
        <v>4600</v>
      </c>
      <c r="Y535" s="9"/>
    </row>
    <row r="536" spans="1:25" s="285" customFormat="1" ht="25.5">
      <c r="A536" s="298" t="s">
        <v>652</v>
      </c>
      <c r="B536" s="315" t="s">
        <v>1603</v>
      </c>
      <c r="C536" s="284"/>
      <c r="D536" s="284"/>
      <c r="E536" s="284"/>
      <c r="F536" s="290" t="s">
        <v>1604</v>
      </c>
      <c r="G536" s="299">
        <v>6400</v>
      </c>
      <c r="H536" s="299"/>
      <c r="I536" s="299"/>
      <c r="J536" s="299">
        <v>6400</v>
      </c>
      <c r="K536" s="299"/>
      <c r="L536" s="299"/>
      <c r="M536" s="299"/>
      <c r="N536" s="299"/>
      <c r="O536" s="299"/>
      <c r="P536" s="299">
        <v>5300</v>
      </c>
      <c r="Q536" s="299"/>
      <c r="R536" s="299"/>
      <c r="S536" s="299">
        <v>5300</v>
      </c>
      <c r="T536" s="299"/>
      <c r="U536" s="299">
        <v>780</v>
      </c>
      <c r="V536" s="299"/>
      <c r="W536" s="299"/>
      <c r="X536" s="299">
        <v>780</v>
      </c>
      <c r="Y536" s="9"/>
    </row>
    <row r="537" spans="1:25" s="285" customFormat="1" ht="25.5">
      <c r="A537" s="298" t="s">
        <v>655</v>
      </c>
      <c r="B537" s="315" t="s">
        <v>1605</v>
      </c>
      <c r="C537" s="284"/>
      <c r="D537" s="284"/>
      <c r="E537" s="284"/>
      <c r="F537" s="290" t="s">
        <v>1606</v>
      </c>
      <c r="G537" s="299">
        <v>7000</v>
      </c>
      <c r="H537" s="299"/>
      <c r="I537" s="299"/>
      <c r="J537" s="299">
        <v>7000</v>
      </c>
      <c r="K537" s="299"/>
      <c r="L537" s="299"/>
      <c r="M537" s="299"/>
      <c r="N537" s="299"/>
      <c r="O537" s="299"/>
      <c r="P537" s="299">
        <v>6900</v>
      </c>
      <c r="Q537" s="299"/>
      <c r="R537" s="299"/>
      <c r="S537" s="299">
        <v>6900</v>
      </c>
      <c r="T537" s="299"/>
      <c r="U537" s="299">
        <v>50</v>
      </c>
      <c r="V537" s="299"/>
      <c r="W537" s="299"/>
      <c r="X537" s="299">
        <v>50</v>
      </c>
      <c r="Y537" s="9"/>
    </row>
    <row r="538" spans="1:25" s="285" customFormat="1" ht="51">
      <c r="A538" s="298" t="s">
        <v>658</v>
      </c>
      <c r="B538" s="315" t="s">
        <v>1607</v>
      </c>
      <c r="C538" s="284"/>
      <c r="D538" s="284"/>
      <c r="E538" s="284"/>
      <c r="F538" s="290" t="s">
        <v>1608</v>
      </c>
      <c r="G538" s="299">
        <v>7800</v>
      </c>
      <c r="H538" s="299"/>
      <c r="I538" s="299"/>
      <c r="J538" s="299">
        <v>7800</v>
      </c>
      <c r="K538" s="299"/>
      <c r="L538" s="299"/>
      <c r="M538" s="299"/>
      <c r="N538" s="299"/>
      <c r="O538" s="299"/>
      <c r="P538" s="299">
        <v>5150</v>
      </c>
      <c r="Q538" s="299"/>
      <c r="R538" s="299"/>
      <c r="S538" s="299">
        <v>5150</v>
      </c>
      <c r="T538" s="299"/>
      <c r="U538" s="299">
        <v>2250</v>
      </c>
      <c r="V538" s="299"/>
      <c r="W538" s="299"/>
      <c r="X538" s="299">
        <v>2250</v>
      </c>
      <c r="Y538" s="9"/>
    </row>
    <row r="539" spans="1:25" s="285" customFormat="1" ht="63.75">
      <c r="A539" s="298" t="s">
        <v>661</v>
      </c>
      <c r="B539" s="315" t="s">
        <v>1609</v>
      </c>
      <c r="C539" s="284"/>
      <c r="D539" s="284"/>
      <c r="E539" s="284"/>
      <c r="F539" s="290" t="s">
        <v>1610</v>
      </c>
      <c r="G539" s="299">
        <v>4700</v>
      </c>
      <c r="H539" s="299"/>
      <c r="I539" s="299"/>
      <c r="J539" s="299">
        <v>4700</v>
      </c>
      <c r="K539" s="299"/>
      <c r="L539" s="299"/>
      <c r="M539" s="299"/>
      <c r="N539" s="299"/>
      <c r="O539" s="299"/>
      <c r="P539" s="299">
        <v>4550</v>
      </c>
      <c r="Q539" s="299"/>
      <c r="R539" s="299"/>
      <c r="S539" s="299">
        <v>4550</v>
      </c>
      <c r="T539" s="299"/>
      <c r="U539" s="299">
        <v>50</v>
      </c>
      <c r="V539" s="299"/>
      <c r="W539" s="299"/>
      <c r="X539" s="299">
        <v>50</v>
      </c>
      <c r="Y539" s="9"/>
    </row>
    <row r="540" spans="1:25" s="285" customFormat="1" ht="51">
      <c r="A540" s="298" t="s">
        <v>664</v>
      </c>
      <c r="B540" s="315" t="s">
        <v>1611</v>
      </c>
      <c r="C540" s="284"/>
      <c r="D540" s="284"/>
      <c r="E540" s="284"/>
      <c r="F540" s="290" t="s">
        <v>1612</v>
      </c>
      <c r="G540" s="299">
        <v>14500</v>
      </c>
      <c r="H540" s="299"/>
      <c r="I540" s="299"/>
      <c r="J540" s="299">
        <v>14500</v>
      </c>
      <c r="K540" s="299"/>
      <c r="L540" s="299"/>
      <c r="M540" s="299"/>
      <c r="N540" s="299"/>
      <c r="O540" s="299"/>
      <c r="P540" s="299">
        <v>10200</v>
      </c>
      <c r="Q540" s="299"/>
      <c r="R540" s="299"/>
      <c r="S540" s="299">
        <v>10200</v>
      </c>
      <c r="T540" s="299"/>
      <c r="U540" s="299">
        <v>3575</v>
      </c>
      <c r="V540" s="299"/>
      <c r="W540" s="299"/>
      <c r="X540" s="299">
        <v>3575</v>
      </c>
      <c r="Y540" s="9"/>
    </row>
    <row r="541" spans="1:25" s="285" customFormat="1" ht="25.5">
      <c r="A541" s="298" t="s">
        <v>667</v>
      </c>
      <c r="B541" s="315" t="s">
        <v>1613</v>
      </c>
      <c r="C541" s="284"/>
      <c r="D541" s="284"/>
      <c r="E541" s="284"/>
      <c r="F541" s="290" t="s">
        <v>1614</v>
      </c>
      <c r="G541" s="299">
        <v>14900</v>
      </c>
      <c r="H541" s="299"/>
      <c r="I541" s="299"/>
      <c r="J541" s="299">
        <v>14900</v>
      </c>
      <c r="K541" s="299"/>
      <c r="L541" s="299"/>
      <c r="M541" s="299"/>
      <c r="N541" s="299"/>
      <c r="O541" s="299"/>
      <c r="P541" s="299">
        <v>13900</v>
      </c>
      <c r="Q541" s="299"/>
      <c r="R541" s="299"/>
      <c r="S541" s="299">
        <v>13900</v>
      </c>
      <c r="T541" s="299"/>
      <c r="U541" s="299">
        <v>300</v>
      </c>
      <c r="V541" s="299"/>
      <c r="W541" s="299"/>
      <c r="X541" s="299">
        <v>300</v>
      </c>
      <c r="Y541" s="9"/>
    </row>
    <row r="542" spans="1:25" s="285" customFormat="1" ht="38.25">
      <c r="A542" s="298" t="s">
        <v>670</v>
      </c>
      <c r="B542" s="315" t="s">
        <v>1615</v>
      </c>
      <c r="C542" s="284"/>
      <c r="D542" s="284"/>
      <c r="E542" s="284"/>
      <c r="F542" s="290" t="s">
        <v>1616</v>
      </c>
      <c r="G542" s="299">
        <v>1200</v>
      </c>
      <c r="H542" s="299"/>
      <c r="I542" s="299"/>
      <c r="J542" s="299">
        <v>1200</v>
      </c>
      <c r="K542" s="299"/>
      <c r="L542" s="299"/>
      <c r="M542" s="299"/>
      <c r="N542" s="299"/>
      <c r="O542" s="299"/>
      <c r="P542" s="299">
        <v>1150</v>
      </c>
      <c r="Q542" s="299"/>
      <c r="R542" s="299"/>
      <c r="S542" s="299">
        <v>1150</v>
      </c>
      <c r="T542" s="299"/>
      <c r="U542" s="299">
        <v>0</v>
      </c>
      <c r="V542" s="299"/>
      <c r="W542" s="299"/>
      <c r="X542" s="299">
        <v>0</v>
      </c>
      <c r="Y542" s="9"/>
    </row>
    <row r="543" spans="1:25" s="285" customFormat="1" ht="25.5">
      <c r="A543" s="298" t="s">
        <v>673</v>
      </c>
      <c r="B543" s="315" t="s">
        <v>1617</v>
      </c>
      <c r="C543" s="284"/>
      <c r="D543" s="284"/>
      <c r="E543" s="284"/>
      <c r="F543" s="290" t="s">
        <v>1618</v>
      </c>
      <c r="G543" s="299">
        <v>8000</v>
      </c>
      <c r="H543" s="299"/>
      <c r="I543" s="299"/>
      <c r="J543" s="299">
        <v>8000</v>
      </c>
      <c r="K543" s="299"/>
      <c r="L543" s="299"/>
      <c r="M543" s="299"/>
      <c r="N543" s="299"/>
      <c r="O543" s="299"/>
      <c r="P543" s="299">
        <v>7580</v>
      </c>
      <c r="Q543" s="299"/>
      <c r="R543" s="299"/>
      <c r="S543" s="299">
        <v>7580</v>
      </c>
      <c r="T543" s="299"/>
      <c r="U543" s="299">
        <v>100</v>
      </c>
      <c r="V543" s="299"/>
      <c r="W543" s="299"/>
      <c r="X543" s="299">
        <v>100</v>
      </c>
      <c r="Y543" s="9"/>
    </row>
    <row r="544" spans="1:25" s="285" customFormat="1" ht="38.25">
      <c r="A544" s="298" t="s">
        <v>676</v>
      </c>
      <c r="B544" s="315" t="s">
        <v>1619</v>
      </c>
      <c r="C544" s="284"/>
      <c r="D544" s="284"/>
      <c r="E544" s="284"/>
      <c r="F544" s="290" t="s">
        <v>1620</v>
      </c>
      <c r="G544" s="299">
        <v>7000</v>
      </c>
      <c r="H544" s="299"/>
      <c r="I544" s="299"/>
      <c r="J544" s="299">
        <v>7000</v>
      </c>
      <c r="K544" s="299"/>
      <c r="L544" s="299"/>
      <c r="M544" s="299"/>
      <c r="N544" s="299"/>
      <c r="O544" s="299"/>
      <c r="P544" s="299">
        <v>6800</v>
      </c>
      <c r="Q544" s="299"/>
      <c r="R544" s="299"/>
      <c r="S544" s="299">
        <v>6800</v>
      </c>
      <c r="T544" s="299"/>
      <c r="U544" s="299">
        <v>50</v>
      </c>
      <c r="V544" s="299"/>
      <c r="W544" s="299"/>
      <c r="X544" s="299">
        <v>50</v>
      </c>
      <c r="Y544" s="9"/>
    </row>
    <row r="545" spans="1:25" s="285" customFormat="1" ht="25.5">
      <c r="A545" s="298" t="s">
        <v>679</v>
      </c>
      <c r="B545" s="315" t="s">
        <v>1621</v>
      </c>
      <c r="C545" s="284"/>
      <c r="D545" s="284"/>
      <c r="E545" s="284"/>
      <c r="F545" s="290" t="s">
        <v>1622</v>
      </c>
      <c r="G545" s="299">
        <v>7000</v>
      </c>
      <c r="H545" s="299"/>
      <c r="I545" s="299"/>
      <c r="J545" s="299">
        <v>7000</v>
      </c>
      <c r="K545" s="299"/>
      <c r="L545" s="299"/>
      <c r="M545" s="299"/>
      <c r="N545" s="299"/>
      <c r="O545" s="299"/>
      <c r="P545" s="299">
        <v>6000</v>
      </c>
      <c r="Q545" s="299"/>
      <c r="R545" s="299"/>
      <c r="S545" s="299">
        <v>6000</v>
      </c>
      <c r="T545" s="299"/>
      <c r="U545" s="299">
        <v>700</v>
      </c>
      <c r="V545" s="299"/>
      <c r="W545" s="299"/>
      <c r="X545" s="299">
        <v>700</v>
      </c>
      <c r="Y545" s="9"/>
    </row>
    <row r="546" spans="1:25" s="285" customFormat="1" ht="51">
      <c r="A546" s="298" t="s">
        <v>682</v>
      </c>
      <c r="B546" s="315" t="s">
        <v>1623</v>
      </c>
      <c r="C546" s="284"/>
      <c r="D546" s="284"/>
      <c r="E546" s="284"/>
      <c r="F546" s="290" t="s">
        <v>1624</v>
      </c>
      <c r="G546" s="299">
        <v>13000</v>
      </c>
      <c r="H546" s="299"/>
      <c r="I546" s="299"/>
      <c r="J546" s="299">
        <v>13000</v>
      </c>
      <c r="K546" s="299"/>
      <c r="L546" s="299"/>
      <c r="M546" s="299"/>
      <c r="N546" s="299"/>
      <c r="O546" s="299"/>
      <c r="P546" s="299">
        <v>12400</v>
      </c>
      <c r="Q546" s="299"/>
      <c r="R546" s="299"/>
      <c r="S546" s="299">
        <v>12400</v>
      </c>
      <c r="T546" s="299"/>
      <c r="U546" s="299">
        <v>200</v>
      </c>
      <c r="V546" s="299"/>
      <c r="W546" s="299"/>
      <c r="X546" s="299">
        <v>200</v>
      </c>
      <c r="Y546" s="9"/>
    </row>
    <row r="547" spans="1:25" s="285" customFormat="1" ht="114.75">
      <c r="A547" s="298" t="s">
        <v>685</v>
      </c>
      <c r="B547" s="315" t="s">
        <v>1625</v>
      </c>
      <c r="C547" s="284"/>
      <c r="D547" s="284"/>
      <c r="E547" s="284"/>
      <c r="F547" s="290" t="s">
        <v>1626</v>
      </c>
      <c r="G547" s="299">
        <v>180000</v>
      </c>
      <c r="H547" s="299"/>
      <c r="I547" s="299"/>
      <c r="J547" s="299">
        <v>180000</v>
      </c>
      <c r="K547" s="299"/>
      <c r="L547" s="299"/>
      <c r="M547" s="299"/>
      <c r="N547" s="299"/>
      <c r="O547" s="299"/>
      <c r="P547" s="299">
        <v>171304.00385000001</v>
      </c>
      <c r="Q547" s="299"/>
      <c r="R547" s="299"/>
      <c r="S547" s="299">
        <v>171304.00385000001</v>
      </c>
      <c r="T547" s="299"/>
      <c r="U547" s="299">
        <v>5000</v>
      </c>
      <c r="V547" s="299"/>
      <c r="W547" s="299"/>
      <c r="X547" s="299">
        <v>5000</v>
      </c>
      <c r="Y547" s="9"/>
    </row>
    <row r="548" spans="1:25" s="285" customFormat="1" ht="25.5">
      <c r="A548" s="298" t="s">
        <v>688</v>
      </c>
      <c r="B548" s="315" t="s">
        <v>1627</v>
      </c>
      <c r="C548" s="284"/>
      <c r="D548" s="284"/>
      <c r="E548" s="284"/>
      <c r="F548" s="290" t="s">
        <v>1628</v>
      </c>
      <c r="G548" s="299">
        <v>28592.618299000002</v>
      </c>
      <c r="H548" s="299"/>
      <c r="I548" s="299"/>
      <c r="J548" s="299">
        <v>28592.618299000002</v>
      </c>
      <c r="K548" s="299"/>
      <c r="L548" s="299"/>
      <c r="M548" s="299"/>
      <c r="N548" s="299"/>
      <c r="O548" s="299"/>
      <c r="P548" s="299">
        <v>26588.36</v>
      </c>
      <c r="Q548" s="299"/>
      <c r="R548" s="299"/>
      <c r="S548" s="299">
        <v>26588.36</v>
      </c>
      <c r="T548" s="299"/>
      <c r="U548" s="299">
        <v>1000</v>
      </c>
      <c r="V548" s="299"/>
      <c r="W548" s="299"/>
      <c r="X548" s="299">
        <v>1000</v>
      </c>
      <c r="Y548" s="9"/>
    </row>
    <row r="549" spans="1:25" s="285" customFormat="1" ht="38.25">
      <c r="A549" s="298" t="s">
        <v>691</v>
      </c>
      <c r="B549" s="315" t="s">
        <v>1629</v>
      </c>
      <c r="C549" s="284"/>
      <c r="D549" s="284"/>
      <c r="E549" s="284"/>
      <c r="F549" s="290" t="s">
        <v>1630</v>
      </c>
      <c r="G549" s="299">
        <v>9498.7680789999995</v>
      </c>
      <c r="H549" s="299"/>
      <c r="I549" s="299"/>
      <c r="J549" s="299">
        <v>9498.7680789999995</v>
      </c>
      <c r="K549" s="299"/>
      <c r="L549" s="299"/>
      <c r="M549" s="299"/>
      <c r="N549" s="299"/>
      <c r="O549" s="299"/>
      <c r="P549" s="299">
        <v>2587.4875149999998</v>
      </c>
      <c r="Q549" s="299"/>
      <c r="R549" s="299"/>
      <c r="S549" s="299">
        <v>2587.4875149999998</v>
      </c>
      <c r="T549" s="299"/>
      <c r="U549" s="299">
        <v>6500</v>
      </c>
      <c r="V549" s="299"/>
      <c r="W549" s="299"/>
      <c r="X549" s="299">
        <v>6500</v>
      </c>
      <c r="Y549" s="9"/>
    </row>
    <row r="550" spans="1:25" s="285" customFormat="1" ht="76.5">
      <c r="A550" s="298" t="s">
        <v>694</v>
      </c>
      <c r="B550" s="315" t="s">
        <v>1631</v>
      </c>
      <c r="C550" s="284"/>
      <c r="D550" s="284"/>
      <c r="E550" s="284"/>
      <c r="F550" s="290" t="s">
        <v>1632</v>
      </c>
      <c r="G550" s="299">
        <v>8000</v>
      </c>
      <c r="H550" s="299"/>
      <c r="I550" s="299"/>
      <c r="J550" s="299">
        <v>8000</v>
      </c>
      <c r="K550" s="299"/>
      <c r="L550" s="299"/>
      <c r="M550" s="299"/>
      <c r="N550" s="299"/>
      <c r="O550" s="299"/>
      <c r="P550" s="299">
        <v>7700</v>
      </c>
      <c r="Q550" s="299"/>
      <c r="R550" s="299"/>
      <c r="S550" s="299">
        <v>7700</v>
      </c>
      <c r="T550" s="299"/>
      <c r="U550" s="299">
        <v>100</v>
      </c>
      <c r="V550" s="299"/>
      <c r="W550" s="299"/>
      <c r="X550" s="299">
        <v>100</v>
      </c>
      <c r="Y550" s="9"/>
    </row>
    <row r="551" spans="1:25" s="285" customFormat="1" ht="51">
      <c r="A551" s="298" t="s">
        <v>697</v>
      </c>
      <c r="B551" s="315" t="s">
        <v>1633</v>
      </c>
      <c r="C551" s="284"/>
      <c r="D551" s="284"/>
      <c r="E551" s="284"/>
      <c r="F551" s="290" t="s">
        <v>1634</v>
      </c>
      <c r="G551" s="299">
        <v>750</v>
      </c>
      <c r="H551" s="299"/>
      <c r="I551" s="299"/>
      <c r="J551" s="299">
        <v>750</v>
      </c>
      <c r="K551" s="299"/>
      <c r="L551" s="299"/>
      <c r="M551" s="299"/>
      <c r="N551" s="299"/>
      <c r="O551" s="299"/>
      <c r="P551" s="299">
        <v>700</v>
      </c>
      <c r="Q551" s="299"/>
      <c r="R551" s="299"/>
      <c r="S551" s="299">
        <v>700</v>
      </c>
      <c r="T551" s="299"/>
      <c r="U551" s="299">
        <v>0</v>
      </c>
      <c r="V551" s="299"/>
      <c r="W551" s="299"/>
      <c r="X551" s="299">
        <v>0</v>
      </c>
      <c r="Y551" s="9"/>
    </row>
    <row r="552" spans="1:25" s="285" customFormat="1" ht="51">
      <c r="A552" s="298" t="s">
        <v>859</v>
      </c>
      <c r="B552" s="315" t="s">
        <v>1635</v>
      </c>
      <c r="C552" s="284"/>
      <c r="D552" s="284"/>
      <c r="E552" s="284"/>
      <c r="F552" s="290" t="s">
        <v>1636</v>
      </c>
      <c r="G552" s="299">
        <v>12300</v>
      </c>
      <c r="H552" s="299"/>
      <c r="I552" s="299"/>
      <c r="J552" s="299">
        <v>12300</v>
      </c>
      <c r="K552" s="299"/>
      <c r="L552" s="299"/>
      <c r="M552" s="299"/>
      <c r="N552" s="299"/>
      <c r="O552" s="299"/>
      <c r="P552" s="299">
        <v>12000</v>
      </c>
      <c r="Q552" s="299"/>
      <c r="R552" s="299"/>
      <c r="S552" s="299">
        <v>12000</v>
      </c>
      <c r="T552" s="299"/>
      <c r="U552" s="299">
        <v>100</v>
      </c>
      <c r="V552" s="299"/>
      <c r="W552" s="299"/>
      <c r="X552" s="299">
        <v>100</v>
      </c>
      <c r="Y552" s="9"/>
    </row>
    <row r="553" spans="1:25" s="285" customFormat="1" ht="38.25">
      <c r="A553" s="298" t="s">
        <v>864</v>
      </c>
      <c r="B553" s="331" t="s">
        <v>1637</v>
      </c>
      <c r="C553" s="284"/>
      <c r="D553" s="284"/>
      <c r="E553" s="284"/>
      <c r="F553" s="290" t="s">
        <v>1638</v>
      </c>
      <c r="G553" s="299">
        <v>26843</v>
      </c>
      <c r="H553" s="299"/>
      <c r="I553" s="299"/>
      <c r="J553" s="299">
        <v>12913</v>
      </c>
      <c r="K553" s="299"/>
      <c r="L553" s="299"/>
      <c r="M553" s="299"/>
      <c r="N553" s="299"/>
      <c r="O553" s="299"/>
      <c r="P553" s="299">
        <v>12488</v>
      </c>
      <c r="Q553" s="299"/>
      <c r="R553" s="299"/>
      <c r="S553" s="299">
        <v>5488</v>
      </c>
      <c r="T553" s="299"/>
      <c r="U553" s="299">
        <v>4800</v>
      </c>
      <c r="V553" s="299"/>
      <c r="W553" s="299"/>
      <c r="X553" s="299">
        <v>4800</v>
      </c>
      <c r="Y553" s="9"/>
    </row>
    <row r="554" spans="1:25" s="285" customFormat="1" ht="38.25">
      <c r="A554" s="298" t="s">
        <v>869</v>
      </c>
      <c r="B554" s="330" t="s">
        <v>1639</v>
      </c>
      <c r="C554" s="284"/>
      <c r="D554" s="284"/>
      <c r="E554" s="284"/>
      <c r="F554" s="290" t="s">
        <v>1640</v>
      </c>
      <c r="G554" s="299">
        <v>64500</v>
      </c>
      <c r="H554" s="299"/>
      <c r="I554" s="299"/>
      <c r="J554" s="299">
        <v>34500</v>
      </c>
      <c r="K554" s="299"/>
      <c r="L554" s="299"/>
      <c r="M554" s="299"/>
      <c r="N554" s="299"/>
      <c r="O554" s="299"/>
      <c r="P554" s="299">
        <v>55768</v>
      </c>
      <c r="Q554" s="299"/>
      <c r="R554" s="299"/>
      <c r="S554" s="299">
        <v>25768</v>
      </c>
      <c r="T554" s="299"/>
      <c r="U554" s="299">
        <v>1800</v>
      </c>
      <c r="V554" s="299"/>
      <c r="W554" s="299"/>
      <c r="X554" s="299">
        <v>1800</v>
      </c>
      <c r="Y554" s="9"/>
    </row>
    <row r="555" spans="1:25" s="285" customFormat="1" ht="25.5">
      <c r="A555" s="298" t="s">
        <v>874</v>
      </c>
      <c r="B555" s="315" t="s">
        <v>1641</v>
      </c>
      <c r="C555" s="284"/>
      <c r="D555" s="284"/>
      <c r="E555" s="284"/>
      <c r="F555" s="290" t="s">
        <v>1642</v>
      </c>
      <c r="G555" s="299">
        <v>11180</v>
      </c>
      <c r="H555" s="299"/>
      <c r="I555" s="299"/>
      <c r="J555" s="299">
        <v>11180</v>
      </c>
      <c r="K555" s="299"/>
      <c r="L555" s="299"/>
      <c r="M555" s="299"/>
      <c r="N555" s="299"/>
      <c r="O555" s="299"/>
      <c r="P555" s="299">
        <v>6570</v>
      </c>
      <c r="Q555" s="299"/>
      <c r="R555" s="299"/>
      <c r="S555" s="299">
        <v>6570</v>
      </c>
      <c r="T555" s="299"/>
      <c r="U555" s="299">
        <v>2400</v>
      </c>
      <c r="V555" s="299"/>
      <c r="W555" s="299"/>
      <c r="X555" s="299">
        <v>2400</v>
      </c>
      <c r="Y555" s="9"/>
    </row>
    <row r="556" spans="1:25" s="285" customFormat="1" ht="25.5">
      <c r="A556" s="298" t="s">
        <v>879</v>
      </c>
      <c r="B556" s="331" t="s">
        <v>1643</v>
      </c>
      <c r="C556" s="284"/>
      <c r="D556" s="284"/>
      <c r="E556" s="284"/>
      <c r="F556" s="290" t="s">
        <v>1644</v>
      </c>
      <c r="G556" s="299">
        <v>8138</v>
      </c>
      <c r="H556" s="299"/>
      <c r="I556" s="299"/>
      <c r="J556" s="299">
        <v>8138</v>
      </c>
      <c r="K556" s="299"/>
      <c r="L556" s="299"/>
      <c r="M556" s="299"/>
      <c r="N556" s="299"/>
      <c r="O556" s="299"/>
      <c r="P556" s="299">
        <v>4138</v>
      </c>
      <c r="Q556" s="299"/>
      <c r="R556" s="299"/>
      <c r="S556" s="299">
        <v>4138</v>
      </c>
      <c r="T556" s="299"/>
      <c r="U556" s="299">
        <v>2400</v>
      </c>
      <c r="V556" s="299"/>
      <c r="W556" s="299"/>
      <c r="X556" s="299">
        <v>2400</v>
      </c>
      <c r="Y556" s="9"/>
    </row>
    <row r="557" spans="1:25" s="285" customFormat="1" ht="51">
      <c r="A557" s="298" t="s">
        <v>884</v>
      </c>
      <c r="B557" s="321" t="s">
        <v>1645</v>
      </c>
      <c r="C557" s="284"/>
      <c r="D557" s="284"/>
      <c r="E557" s="284"/>
      <c r="F557" s="290" t="s">
        <v>1646</v>
      </c>
      <c r="G557" s="299">
        <v>15000</v>
      </c>
      <c r="H557" s="299"/>
      <c r="I557" s="299"/>
      <c r="J557" s="299">
        <v>10000</v>
      </c>
      <c r="K557" s="299"/>
      <c r="L557" s="299"/>
      <c r="M557" s="299"/>
      <c r="N557" s="299"/>
      <c r="O557" s="299"/>
      <c r="P557" s="299">
        <v>10000</v>
      </c>
      <c r="Q557" s="299"/>
      <c r="R557" s="299"/>
      <c r="S557" s="299">
        <v>5000</v>
      </c>
      <c r="T557" s="299"/>
      <c r="U557" s="299">
        <v>3000</v>
      </c>
      <c r="V557" s="299"/>
      <c r="W557" s="299"/>
      <c r="X557" s="299">
        <v>3000</v>
      </c>
      <c r="Y557" s="9"/>
    </row>
    <row r="558" spans="1:25" s="285" customFormat="1" ht="38.25">
      <c r="A558" s="298" t="s">
        <v>889</v>
      </c>
      <c r="B558" s="321" t="s">
        <v>1647</v>
      </c>
      <c r="C558" s="284"/>
      <c r="D558" s="284"/>
      <c r="E558" s="284"/>
      <c r="F558" s="290" t="s">
        <v>1648</v>
      </c>
      <c r="G558" s="299">
        <v>8988</v>
      </c>
      <c r="H558" s="299"/>
      <c r="I558" s="299"/>
      <c r="J558" s="299">
        <v>8988</v>
      </c>
      <c r="K558" s="299"/>
      <c r="L558" s="299"/>
      <c r="M558" s="299"/>
      <c r="N558" s="299"/>
      <c r="O558" s="299"/>
      <c r="P558" s="299">
        <v>4357</v>
      </c>
      <c r="Q558" s="299"/>
      <c r="R558" s="299"/>
      <c r="S558" s="299">
        <v>4357</v>
      </c>
      <c r="T558" s="299"/>
      <c r="U558" s="299">
        <v>2800</v>
      </c>
      <c r="V558" s="299"/>
      <c r="W558" s="299"/>
      <c r="X558" s="299">
        <v>2800</v>
      </c>
      <c r="Y558" s="9"/>
    </row>
    <row r="559" spans="1:25" s="285" customFormat="1" ht="51">
      <c r="A559" s="298" t="s">
        <v>894</v>
      </c>
      <c r="B559" s="321" t="s">
        <v>1649</v>
      </c>
      <c r="C559" s="284"/>
      <c r="D559" s="284"/>
      <c r="E559" s="284"/>
      <c r="F559" s="290" t="s">
        <v>1650</v>
      </c>
      <c r="G559" s="299">
        <v>57900</v>
      </c>
      <c r="H559" s="299"/>
      <c r="I559" s="299"/>
      <c r="J559" s="299">
        <v>27900</v>
      </c>
      <c r="K559" s="299"/>
      <c r="L559" s="299"/>
      <c r="M559" s="299"/>
      <c r="N559" s="299"/>
      <c r="O559" s="299"/>
      <c r="P559" s="299">
        <v>49950</v>
      </c>
      <c r="Q559" s="299"/>
      <c r="R559" s="299"/>
      <c r="S559" s="299">
        <v>24950</v>
      </c>
      <c r="T559" s="299"/>
      <c r="U559" s="299"/>
      <c r="V559" s="299"/>
      <c r="W559" s="299"/>
      <c r="X559" s="299"/>
      <c r="Y559" s="9"/>
    </row>
    <row r="560" spans="1:25" s="285" customFormat="1" ht="25.5">
      <c r="A560" s="298" t="s">
        <v>899</v>
      </c>
      <c r="B560" s="332" t="s">
        <v>1651</v>
      </c>
      <c r="C560" s="284"/>
      <c r="D560" s="284"/>
      <c r="E560" s="284"/>
      <c r="F560" s="290" t="s">
        <v>1652</v>
      </c>
      <c r="G560" s="299">
        <v>39000</v>
      </c>
      <c r="H560" s="299"/>
      <c r="I560" s="299"/>
      <c r="J560" s="299">
        <v>39000</v>
      </c>
      <c r="K560" s="299"/>
      <c r="L560" s="299"/>
      <c r="M560" s="299"/>
      <c r="N560" s="299"/>
      <c r="O560" s="299"/>
      <c r="P560" s="299">
        <v>27770</v>
      </c>
      <c r="Q560" s="299"/>
      <c r="R560" s="299"/>
      <c r="S560" s="299">
        <v>27770</v>
      </c>
      <c r="T560" s="299"/>
      <c r="U560" s="299">
        <v>3400</v>
      </c>
      <c r="V560" s="299"/>
      <c r="W560" s="299"/>
      <c r="X560" s="299">
        <v>3400</v>
      </c>
      <c r="Y560" s="9"/>
    </row>
    <row r="561" spans="1:25" s="285" customFormat="1" ht="25.5">
      <c r="A561" s="298" t="s">
        <v>904</v>
      </c>
      <c r="B561" s="321" t="s">
        <v>1653</v>
      </c>
      <c r="C561" s="284"/>
      <c r="D561" s="284"/>
      <c r="E561" s="284"/>
      <c r="F561" s="290" t="s">
        <v>1654</v>
      </c>
      <c r="G561" s="299">
        <v>35000</v>
      </c>
      <c r="H561" s="299"/>
      <c r="I561" s="299"/>
      <c r="J561" s="299">
        <v>35000</v>
      </c>
      <c r="K561" s="299"/>
      <c r="L561" s="299"/>
      <c r="M561" s="299"/>
      <c r="N561" s="299"/>
      <c r="O561" s="299"/>
      <c r="P561" s="299">
        <v>13960</v>
      </c>
      <c r="Q561" s="299"/>
      <c r="R561" s="299"/>
      <c r="S561" s="299">
        <v>13960</v>
      </c>
      <c r="T561" s="299"/>
      <c r="U561" s="299">
        <v>14000</v>
      </c>
      <c r="V561" s="299"/>
      <c r="W561" s="299"/>
      <c r="X561" s="299">
        <v>14000</v>
      </c>
      <c r="Y561" s="9"/>
    </row>
    <row r="562" spans="1:25" s="285" customFormat="1" ht="38.25">
      <c r="A562" s="298" t="s">
        <v>909</v>
      </c>
      <c r="B562" s="332" t="s">
        <v>1655</v>
      </c>
      <c r="C562" s="284"/>
      <c r="D562" s="284"/>
      <c r="E562" s="284"/>
      <c r="F562" s="290" t="s">
        <v>1656</v>
      </c>
      <c r="G562" s="299">
        <v>4000</v>
      </c>
      <c r="H562" s="299"/>
      <c r="I562" s="299"/>
      <c r="J562" s="299">
        <v>4000</v>
      </c>
      <c r="K562" s="299"/>
      <c r="L562" s="299"/>
      <c r="M562" s="299"/>
      <c r="N562" s="299"/>
      <c r="O562" s="299"/>
      <c r="P562" s="299">
        <v>3800</v>
      </c>
      <c r="Q562" s="299"/>
      <c r="R562" s="299"/>
      <c r="S562" s="299">
        <v>3800</v>
      </c>
      <c r="T562" s="299"/>
      <c r="U562" s="299"/>
      <c r="V562" s="299"/>
      <c r="W562" s="299"/>
      <c r="X562" s="299"/>
      <c r="Y562" s="9"/>
    </row>
    <row r="563" spans="1:25" s="285" customFormat="1" ht="25.5">
      <c r="A563" s="298" t="s">
        <v>914</v>
      </c>
      <c r="B563" s="332" t="s">
        <v>1657</v>
      </c>
      <c r="C563" s="284"/>
      <c r="D563" s="284"/>
      <c r="E563" s="284"/>
      <c r="F563" s="290" t="s">
        <v>1658</v>
      </c>
      <c r="G563" s="299">
        <v>4000</v>
      </c>
      <c r="H563" s="299"/>
      <c r="I563" s="299"/>
      <c r="J563" s="299">
        <v>4000</v>
      </c>
      <c r="K563" s="299"/>
      <c r="L563" s="299"/>
      <c r="M563" s="299"/>
      <c r="N563" s="299"/>
      <c r="O563" s="299"/>
      <c r="P563" s="299">
        <v>3717</v>
      </c>
      <c r="Q563" s="299"/>
      <c r="R563" s="299"/>
      <c r="S563" s="299">
        <v>3717</v>
      </c>
      <c r="T563" s="299"/>
      <c r="U563" s="299"/>
      <c r="V563" s="299"/>
      <c r="W563" s="299"/>
      <c r="X563" s="299"/>
      <c r="Y563" s="9"/>
    </row>
    <row r="564" spans="1:25" s="285" customFormat="1" ht="25.5">
      <c r="A564" s="298" t="s">
        <v>919</v>
      </c>
      <c r="B564" s="321" t="s">
        <v>1659</v>
      </c>
      <c r="C564" s="284"/>
      <c r="D564" s="284"/>
      <c r="E564" s="284"/>
      <c r="F564" s="290" t="s">
        <v>1660</v>
      </c>
      <c r="G564" s="299">
        <v>4800</v>
      </c>
      <c r="H564" s="299"/>
      <c r="I564" s="299"/>
      <c r="J564" s="299">
        <v>4800</v>
      </c>
      <c r="K564" s="299"/>
      <c r="L564" s="299"/>
      <c r="M564" s="299"/>
      <c r="N564" s="299"/>
      <c r="O564" s="299"/>
      <c r="P564" s="299">
        <v>4092</v>
      </c>
      <c r="Q564" s="299"/>
      <c r="R564" s="299"/>
      <c r="S564" s="299">
        <v>4092</v>
      </c>
      <c r="T564" s="299"/>
      <c r="U564" s="299"/>
      <c r="V564" s="299"/>
      <c r="W564" s="299"/>
      <c r="X564" s="299"/>
      <c r="Y564" s="9"/>
    </row>
    <row r="565" spans="1:25" s="285" customFormat="1" ht="25.5">
      <c r="A565" s="298" t="s">
        <v>924</v>
      </c>
      <c r="B565" s="332" t="s">
        <v>1661</v>
      </c>
      <c r="C565" s="284"/>
      <c r="D565" s="284"/>
      <c r="E565" s="284"/>
      <c r="F565" s="290" t="s">
        <v>1662</v>
      </c>
      <c r="G565" s="299">
        <v>5500</v>
      </c>
      <c r="H565" s="299"/>
      <c r="I565" s="299"/>
      <c r="J565" s="299">
        <v>5500</v>
      </c>
      <c r="K565" s="299"/>
      <c r="L565" s="299"/>
      <c r="M565" s="299"/>
      <c r="N565" s="299"/>
      <c r="O565" s="299"/>
      <c r="P565" s="299">
        <v>5380</v>
      </c>
      <c r="Q565" s="299"/>
      <c r="R565" s="299"/>
      <c r="S565" s="299">
        <v>5380</v>
      </c>
      <c r="T565" s="299"/>
      <c r="U565" s="299"/>
      <c r="V565" s="299"/>
      <c r="W565" s="299"/>
      <c r="X565" s="299"/>
      <c r="Y565" s="9"/>
    </row>
    <row r="566" spans="1:25" s="285" customFormat="1" ht="25.5">
      <c r="A566" s="298" t="s">
        <v>929</v>
      </c>
      <c r="B566" s="332" t="s">
        <v>1663</v>
      </c>
      <c r="C566" s="284"/>
      <c r="D566" s="284"/>
      <c r="E566" s="284"/>
      <c r="F566" s="290" t="s">
        <v>1664</v>
      </c>
      <c r="G566" s="299">
        <v>11400</v>
      </c>
      <c r="H566" s="299"/>
      <c r="I566" s="299"/>
      <c r="J566" s="299">
        <v>11400</v>
      </c>
      <c r="K566" s="299"/>
      <c r="L566" s="299"/>
      <c r="M566" s="299"/>
      <c r="N566" s="299"/>
      <c r="O566" s="299"/>
      <c r="P566" s="299">
        <v>9150</v>
      </c>
      <c r="Q566" s="299"/>
      <c r="R566" s="299"/>
      <c r="S566" s="299">
        <v>9150</v>
      </c>
      <c r="T566" s="299"/>
      <c r="U566" s="299">
        <v>500</v>
      </c>
      <c r="V566" s="299"/>
      <c r="W566" s="299"/>
      <c r="X566" s="299">
        <v>500</v>
      </c>
      <c r="Y566" s="9"/>
    </row>
    <row r="567" spans="1:25" s="285" customFormat="1" ht="38.25">
      <c r="A567" s="298" t="s">
        <v>934</v>
      </c>
      <c r="B567" s="332" t="s">
        <v>1665</v>
      </c>
      <c r="C567" s="284"/>
      <c r="D567" s="284"/>
      <c r="E567" s="284"/>
      <c r="F567" s="290" t="s">
        <v>1666</v>
      </c>
      <c r="G567" s="299">
        <v>3500</v>
      </c>
      <c r="H567" s="299"/>
      <c r="I567" s="299"/>
      <c r="J567" s="299">
        <v>3500</v>
      </c>
      <c r="K567" s="299"/>
      <c r="L567" s="299"/>
      <c r="M567" s="299"/>
      <c r="N567" s="299"/>
      <c r="O567" s="299"/>
      <c r="P567" s="299">
        <v>2300</v>
      </c>
      <c r="Q567" s="299"/>
      <c r="R567" s="299"/>
      <c r="S567" s="299">
        <v>2300</v>
      </c>
      <c r="T567" s="299"/>
      <c r="U567" s="299">
        <v>500</v>
      </c>
      <c r="V567" s="299"/>
      <c r="W567" s="299"/>
      <c r="X567" s="299">
        <v>500</v>
      </c>
      <c r="Y567" s="9"/>
    </row>
    <row r="568" spans="1:25" s="285" customFormat="1" ht="38.25">
      <c r="A568" s="298" t="s">
        <v>939</v>
      </c>
      <c r="B568" s="332" t="s">
        <v>1667</v>
      </c>
      <c r="C568" s="284"/>
      <c r="D568" s="284"/>
      <c r="E568" s="284"/>
      <c r="F568" s="290" t="s">
        <v>1668</v>
      </c>
      <c r="G568" s="299">
        <v>9374</v>
      </c>
      <c r="H568" s="299"/>
      <c r="I568" s="299"/>
      <c r="J568" s="299">
        <v>9374</v>
      </c>
      <c r="K568" s="299"/>
      <c r="L568" s="299"/>
      <c r="M568" s="299"/>
      <c r="N568" s="299"/>
      <c r="O568" s="299"/>
      <c r="P568" s="299">
        <v>2547</v>
      </c>
      <c r="Q568" s="299"/>
      <c r="R568" s="299"/>
      <c r="S568" s="299">
        <v>2547</v>
      </c>
      <c r="T568" s="299"/>
      <c r="U568" s="299">
        <v>5000</v>
      </c>
      <c r="V568" s="299"/>
      <c r="W568" s="299"/>
      <c r="X568" s="299">
        <v>5000</v>
      </c>
      <c r="Y568" s="9"/>
    </row>
    <row r="569" spans="1:25" s="285" customFormat="1" ht="25.5">
      <c r="A569" s="298" t="s">
        <v>944</v>
      </c>
      <c r="B569" s="321" t="s">
        <v>1669</v>
      </c>
      <c r="C569" s="284"/>
      <c r="D569" s="284"/>
      <c r="E569" s="284"/>
      <c r="F569" s="290" t="s">
        <v>1670</v>
      </c>
      <c r="G569" s="299">
        <v>14000</v>
      </c>
      <c r="H569" s="299"/>
      <c r="I569" s="299"/>
      <c r="J569" s="299">
        <v>14000</v>
      </c>
      <c r="K569" s="299"/>
      <c r="L569" s="299"/>
      <c r="M569" s="299"/>
      <c r="N569" s="299"/>
      <c r="O569" s="299"/>
      <c r="P569" s="299">
        <v>13300</v>
      </c>
      <c r="Q569" s="299"/>
      <c r="R569" s="299"/>
      <c r="S569" s="299">
        <v>13300</v>
      </c>
      <c r="T569" s="299"/>
      <c r="U569" s="299"/>
      <c r="V569" s="299"/>
      <c r="W569" s="299"/>
      <c r="X569" s="299"/>
      <c r="Y569" s="9"/>
    </row>
    <row r="570" spans="1:25" s="285" customFormat="1" ht="25.5">
      <c r="A570" s="298" t="s">
        <v>949</v>
      </c>
      <c r="B570" s="333" t="s">
        <v>1671</v>
      </c>
      <c r="C570" s="284"/>
      <c r="D570" s="284"/>
      <c r="E570" s="284"/>
      <c r="F570" s="290" t="s">
        <v>1672</v>
      </c>
      <c r="G570" s="299">
        <v>28399.272475000002</v>
      </c>
      <c r="H570" s="299"/>
      <c r="I570" s="299"/>
      <c r="J570" s="299">
        <v>28399.272475000002</v>
      </c>
      <c r="K570" s="299"/>
      <c r="L570" s="299"/>
      <c r="M570" s="299"/>
      <c r="N570" s="299"/>
      <c r="O570" s="299"/>
      <c r="P570" s="299">
        <v>21021</v>
      </c>
      <c r="Q570" s="299"/>
      <c r="R570" s="299"/>
      <c r="S570" s="299">
        <v>21021</v>
      </c>
      <c r="T570" s="299"/>
      <c r="U570" s="299">
        <v>1700</v>
      </c>
      <c r="V570" s="299"/>
      <c r="W570" s="299"/>
      <c r="X570" s="299">
        <v>1700</v>
      </c>
      <c r="Y570" s="9"/>
    </row>
    <row r="571" spans="1:25" s="285" customFormat="1" ht="18.75">
      <c r="A571" s="298" t="s">
        <v>954</v>
      </c>
      <c r="B571" s="334" t="s">
        <v>1673</v>
      </c>
      <c r="C571" s="284"/>
      <c r="D571" s="284"/>
      <c r="E571" s="284"/>
      <c r="F571" s="290" t="s">
        <v>1674</v>
      </c>
      <c r="G571" s="299">
        <v>14990.621735000001</v>
      </c>
      <c r="H571" s="299"/>
      <c r="I571" s="299"/>
      <c r="J571" s="299">
        <v>14990.621735000001</v>
      </c>
      <c r="K571" s="299"/>
      <c r="L571" s="299"/>
      <c r="M571" s="299"/>
      <c r="N571" s="299"/>
      <c r="O571" s="299"/>
      <c r="P571" s="299">
        <v>13575</v>
      </c>
      <c r="Q571" s="299"/>
      <c r="R571" s="299"/>
      <c r="S571" s="299">
        <v>13575</v>
      </c>
      <c r="T571" s="299"/>
      <c r="U571" s="299"/>
      <c r="V571" s="299"/>
      <c r="W571" s="299"/>
      <c r="X571" s="299"/>
      <c r="Y571" s="9"/>
    </row>
    <row r="572" spans="1:25" s="285" customFormat="1" ht="25.5">
      <c r="A572" s="298" t="s">
        <v>959</v>
      </c>
      <c r="B572" s="333" t="s">
        <v>1559</v>
      </c>
      <c r="C572" s="284"/>
      <c r="D572" s="284"/>
      <c r="E572" s="284"/>
      <c r="F572" s="290" t="s">
        <v>1675</v>
      </c>
      <c r="G572" s="299">
        <v>23996.222223000001</v>
      </c>
      <c r="H572" s="299"/>
      <c r="I572" s="299"/>
      <c r="J572" s="299">
        <v>4996.2222230000007</v>
      </c>
      <c r="K572" s="299"/>
      <c r="L572" s="299"/>
      <c r="M572" s="299"/>
      <c r="N572" s="299"/>
      <c r="O572" s="299"/>
      <c r="P572" s="299">
        <v>16500</v>
      </c>
      <c r="Q572" s="299"/>
      <c r="R572" s="299"/>
      <c r="S572" s="299">
        <v>500</v>
      </c>
      <c r="T572" s="299"/>
      <c r="U572" s="299">
        <v>3500</v>
      </c>
      <c r="V572" s="299"/>
      <c r="W572" s="299"/>
      <c r="X572" s="299">
        <v>3500</v>
      </c>
      <c r="Y572" s="9"/>
    </row>
    <row r="573" spans="1:25" s="285" customFormat="1" ht="18.75">
      <c r="A573" s="298" t="s">
        <v>964</v>
      </c>
      <c r="B573" s="334" t="s">
        <v>1676</v>
      </c>
      <c r="C573" s="284"/>
      <c r="D573" s="284"/>
      <c r="E573" s="284"/>
      <c r="F573" s="290" t="s">
        <v>1677</v>
      </c>
      <c r="G573" s="299">
        <v>11399.688725</v>
      </c>
      <c r="H573" s="299"/>
      <c r="I573" s="299"/>
      <c r="J573" s="299">
        <v>11399.688725</v>
      </c>
      <c r="K573" s="299"/>
      <c r="L573" s="299"/>
      <c r="M573" s="299"/>
      <c r="N573" s="299"/>
      <c r="O573" s="299"/>
      <c r="P573" s="299">
        <v>10345</v>
      </c>
      <c r="Q573" s="299"/>
      <c r="R573" s="299"/>
      <c r="S573" s="299">
        <v>10345</v>
      </c>
      <c r="T573" s="299"/>
      <c r="U573" s="299"/>
      <c r="V573" s="299"/>
      <c r="W573" s="299"/>
      <c r="X573" s="299"/>
      <c r="Y573" s="9"/>
    </row>
    <row r="574" spans="1:25" s="285" customFormat="1" ht="18.75">
      <c r="A574" s="298" t="s">
        <v>968</v>
      </c>
      <c r="B574" s="333" t="s">
        <v>1678</v>
      </c>
      <c r="C574" s="284"/>
      <c r="D574" s="284"/>
      <c r="E574" s="284"/>
      <c r="F574" s="290" t="s">
        <v>1679</v>
      </c>
      <c r="G574" s="299">
        <v>9399.8729739999999</v>
      </c>
      <c r="H574" s="299"/>
      <c r="I574" s="299"/>
      <c r="J574" s="299">
        <v>9399.8729739999999</v>
      </c>
      <c r="K574" s="299"/>
      <c r="L574" s="299"/>
      <c r="M574" s="299"/>
      <c r="N574" s="299"/>
      <c r="O574" s="299"/>
      <c r="P574" s="299">
        <v>8700</v>
      </c>
      <c r="Q574" s="299"/>
      <c r="R574" s="299"/>
      <c r="S574" s="299">
        <v>8700</v>
      </c>
      <c r="T574" s="299"/>
      <c r="U574" s="299"/>
      <c r="V574" s="299"/>
      <c r="W574" s="299"/>
      <c r="X574" s="299"/>
      <c r="Y574" s="9"/>
    </row>
    <row r="575" spans="1:25" s="285" customFormat="1" ht="18.75">
      <c r="A575" s="298" t="s">
        <v>972</v>
      </c>
      <c r="B575" s="335" t="s">
        <v>1680</v>
      </c>
      <c r="C575" s="284"/>
      <c r="D575" s="284"/>
      <c r="E575" s="284"/>
      <c r="F575" s="290" t="s">
        <v>1681</v>
      </c>
      <c r="G575" s="299">
        <v>7371.8911630000002</v>
      </c>
      <c r="H575" s="299"/>
      <c r="I575" s="299"/>
      <c r="J575" s="299">
        <v>7371.8911630000002</v>
      </c>
      <c r="K575" s="299"/>
      <c r="L575" s="299"/>
      <c r="M575" s="299"/>
      <c r="N575" s="299"/>
      <c r="O575" s="299"/>
      <c r="P575" s="299">
        <v>6000</v>
      </c>
      <c r="Q575" s="299"/>
      <c r="R575" s="299"/>
      <c r="S575" s="299">
        <v>6000</v>
      </c>
      <c r="T575" s="299"/>
      <c r="U575" s="299"/>
      <c r="V575" s="299"/>
      <c r="W575" s="299"/>
      <c r="X575" s="299"/>
      <c r="Y575" s="9"/>
    </row>
    <row r="576" spans="1:25" s="285" customFormat="1" ht="18.75">
      <c r="A576" s="298" t="s">
        <v>976</v>
      </c>
      <c r="B576" s="334" t="s">
        <v>1682</v>
      </c>
      <c r="C576" s="284"/>
      <c r="D576" s="284"/>
      <c r="E576" s="284"/>
      <c r="F576" s="290" t="s">
        <v>1683</v>
      </c>
      <c r="G576" s="299">
        <v>56295.318217</v>
      </c>
      <c r="H576" s="299"/>
      <c r="I576" s="299"/>
      <c r="J576" s="299">
        <v>56295.318217</v>
      </c>
      <c r="K576" s="299"/>
      <c r="L576" s="299"/>
      <c r="M576" s="299"/>
      <c r="N576" s="299"/>
      <c r="O576" s="299"/>
      <c r="P576" s="299">
        <v>19050</v>
      </c>
      <c r="Q576" s="299"/>
      <c r="R576" s="299"/>
      <c r="S576" s="299">
        <v>19050</v>
      </c>
      <c r="T576" s="299"/>
      <c r="U576" s="299">
        <v>25000</v>
      </c>
      <c r="V576" s="299"/>
      <c r="W576" s="299"/>
      <c r="X576" s="299">
        <v>25000</v>
      </c>
      <c r="Y576" s="9"/>
    </row>
    <row r="577" spans="1:31" s="285" customFormat="1" ht="38.25">
      <c r="A577" s="298" t="s">
        <v>981</v>
      </c>
      <c r="B577" s="335" t="s">
        <v>1684</v>
      </c>
      <c r="C577" s="284"/>
      <c r="D577" s="284"/>
      <c r="E577" s="284"/>
      <c r="F577" s="290" t="s">
        <v>1685</v>
      </c>
      <c r="G577" s="299">
        <v>42216.749964000002</v>
      </c>
      <c r="H577" s="299"/>
      <c r="I577" s="299"/>
      <c r="J577" s="299">
        <v>42216.749964000002</v>
      </c>
      <c r="K577" s="299"/>
      <c r="L577" s="299"/>
      <c r="M577" s="299"/>
      <c r="N577" s="299"/>
      <c r="O577" s="299"/>
      <c r="P577" s="299">
        <v>19140</v>
      </c>
      <c r="Q577" s="299"/>
      <c r="R577" s="299"/>
      <c r="S577" s="299">
        <v>19140</v>
      </c>
      <c r="T577" s="299"/>
      <c r="U577" s="299">
        <v>14000</v>
      </c>
      <c r="V577" s="299"/>
      <c r="W577" s="299"/>
      <c r="X577" s="299">
        <v>14000</v>
      </c>
      <c r="Y577" s="9"/>
    </row>
    <row r="578" spans="1:31" s="285" customFormat="1" ht="38.25">
      <c r="A578" s="298" t="s">
        <v>986</v>
      </c>
      <c r="B578" s="335" t="s">
        <v>1686</v>
      </c>
      <c r="C578" s="284"/>
      <c r="D578" s="284"/>
      <c r="E578" s="284"/>
      <c r="F578" s="290" t="s">
        <v>1687</v>
      </c>
      <c r="G578" s="299">
        <v>36990.119078999996</v>
      </c>
      <c r="H578" s="299"/>
      <c r="I578" s="299"/>
      <c r="J578" s="299">
        <v>36990.119078999996</v>
      </c>
      <c r="K578" s="299"/>
      <c r="L578" s="299"/>
      <c r="M578" s="299"/>
      <c r="N578" s="299"/>
      <c r="O578" s="299"/>
      <c r="P578" s="299">
        <v>16577.569100000001</v>
      </c>
      <c r="Q578" s="299"/>
      <c r="R578" s="299"/>
      <c r="S578" s="299">
        <v>16577.569100000001</v>
      </c>
      <c r="T578" s="299"/>
      <c r="U578" s="299">
        <v>13000</v>
      </c>
      <c r="V578" s="299"/>
      <c r="W578" s="299"/>
      <c r="X578" s="299">
        <v>13000</v>
      </c>
      <c r="Y578" s="9"/>
    </row>
    <row r="579" spans="1:31" s="285" customFormat="1" ht="25.5">
      <c r="A579" s="298" t="s">
        <v>991</v>
      </c>
      <c r="B579" s="335" t="s">
        <v>1688</v>
      </c>
      <c r="C579" s="284"/>
      <c r="D579" s="284"/>
      <c r="E579" s="284"/>
      <c r="F579" s="290" t="s">
        <v>1689</v>
      </c>
      <c r="G579" s="299">
        <v>22808.330109999999</v>
      </c>
      <c r="H579" s="299"/>
      <c r="I579" s="299"/>
      <c r="J579" s="299">
        <v>22808.330109999999</v>
      </c>
      <c r="K579" s="299"/>
      <c r="L579" s="299"/>
      <c r="M579" s="299"/>
      <c r="N579" s="299"/>
      <c r="O579" s="299"/>
      <c r="P579" s="299">
        <v>17340.388035999997</v>
      </c>
      <c r="Q579" s="299"/>
      <c r="R579" s="299"/>
      <c r="S579" s="299">
        <v>17340.388035999997</v>
      </c>
      <c r="T579" s="299"/>
      <c r="U579" s="299">
        <v>900</v>
      </c>
      <c r="V579" s="299"/>
      <c r="W579" s="299"/>
      <c r="X579" s="299">
        <v>900</v>
      </c>
      <c r="Y579" s="9"/>
    </row>
    <row r="580" spans="1:31" s="285" customFormat="1" ht="25.5">
      <c r="A580" s="298" t="s">
        <v>996</v>
      </c>
      <c r="B580" s="335" t="s">
        <v>1690</v>
      </c>
      <c r="C580" s="284"/>
      <c r="D580" s="284"/>
      <c r="E580" s="284"/>
      <c r="F580" s="290" t="s">
        <v>1691</v>
      </c>
      <c r="G580" s="299">
        <v>44283</v>
      </c>
      <c r="H580" s="299"/>
      <c r="I580" s="299"/>
      <c r="J580" s="299">
        <v>44283</v>
      </c>
      <c r="K580" s="299"/>
      <c r="L580" s="299"/>
      <c r="M580" s="299"/>
      <c r="N580" s="299"/>
      <c r="O580" s="299"/>
      <c r="P580" s="299">
        <v>16975.076000000001</v>
      </c>
      <c r="Q580" s="299"/>
      <c r="R580" s="299"/>
      <c r="S580" s="299">
        <v>16975.076000000001</v>
      </c>
      <c r="T580" s="299"/>
      <c r="U580" s="299">
        <v>18000</v>
      </c>
      <c r="V580" s="299"/>
      <c r="W580" s="299"/>
      <c r="X580" s="299">
        <v>18000</v>
      </c>
      <c r="Y580" s="9"/>
    </row>
    <row r="581" spans="1:31" s="285" customFormat="1" ht="25.5">
      <c r="A581" s="298" t="s">
        <v>1001</v>
      </c>
      <c r="B581" s="335" t="s">
        <v>1692</v>
      </c>
      <c r="C581" s="284"/>
      <c r="D581" s="284"/>
      <c r="E581" s="284"/>
      <c r="F581" s="290" t="s">
        <v>1693</v>
      </c>
      <c r="G581" s="299">
        <v>2825.0068379999998</v>
      </c>
      <c r="H581" s="299"/>
      <c r="I581" s="299"/>
      <c r="J581" s="299">
        <v>2825.0068379999998</v>
      </c>
      <c r="K581" s="299"/>
      <c r="L581" s="299"/>
      <c r="M581" s="299"/>
      <c r="N581" s="299"/>
      <c r="O581" s="299"/>
      <c r="P581" s="299">
        <v>357.57299999999998</v>
      </c>
      <c r="Q581" s="299"/>
      <c r="R581" s="299"/>
      <c r="S581" s="299">
        <v>357.57299999999998</v>
      </c>
      <c r="T581" s="299"/>
      <c r="U581" s="299">
        <v>1900</v>
      </c>
      <c r="V581" s="299"/>
      <c r="W581" s="299"/>
      <c r="X581" s="299">
        <v>1900</v>
      </c>
      <c r="Y581" s="9"/>
    </row>
    <row r="582" spans="1:31" s="285" customFormat="1" ht="18.75">
      <c r="A582" s="298" t="s">
        <v>1006</v>
      </c>
      <c r="B582" s="334" t="s">
        <v>1694</v>
      </c>
      <c r="C582" s="284"/>
      <c r="D582" s="284"/>
      <c r="E582" s="284"/>
      <c r="F582" s="290" t="s">
        <v>1695</v>
      </c>
      <c r="G582" s="299">
        <v>8151.9998759999999</v>
      </c>
      <c r="H582" s="299"/>
      <c r="I582" s="299"/>
      <c r="J582" s="299">
        <v>8151.9998759999999</v>
      </c>
      <c r="K582" s="299"/>
      <c r="L582" s="299"/>
      <c r="M582" s="299"/>
      <c r="N582" s="299"/>
      <c r="O582" s="299"/>
      <c r="P582" s="299">
        <v>8053</v>
      </c>
      <c r="Q582" s="299"/>
      <c r="R582" s="299"/>
      <c r="S582" s="299">
        <v>8053</v>
      </c>
      <c r="T582" s="299"/>
      <c r="U582" s="299"/>
      <c r="V582" s="299"/>
      <c r="W582" s="299"/>
      <c r="X582" s="299"/>
      <c r="Y582" s="9"/>
    </row>
    <row r="583" spans="1:31" s="285" customFormat="1" ht="38.25">
      <c r="A583" s="298" t="s">
        <v>1011</v>
      </c>
      <c r="B583" s="334" t="s">
        <v>1696</v>
      </c>
      <c r="C583" s="284"/>
      <c r="D583" s="284"/>
      <c r="E583" s="284"/>
      <c r="F583" s="290" t="s">
        <v>1697</v>
      </c>
      <c r="G583" s="299">
        <v>6225.0398130000003</v>
      </c>
      <c r="H583" s="299"/>
      <c r="I583" s="299"/>
      <c r="J583" s="299">
        <v>6225.0398130000003</v>
      </c>
      <c r="K583" s="299"/>
      <c r="L583" s="299"/>
      <c r="M583" s="299"/>
      <c r="N583" s="299"/>
      <c r="O583" s="299"/>
      <c r="P583" s="299">
        <v>5225</v>
      </c>
      <c r="Q583" s="299"/>
      <c r="R583" s="299"/>
      <c r="S583" s="299">
        <v>5225</v>
      </c>
      <c r="T583" s="299"/>
      <c r="U583" s="299"/>
      <c r="V583" s="299"/>
      <c r="W583" s="299"/>
      <c r="X583" s="299"/>
      <c r="Y583" s="9"/>
    </row>
    <row r="584" spans="1:31" s="285" customFormat="1" ht="25.5">
      <c r="A584" s="298" t="s">
        <v>1016</v>
      </c>
      <c r="B584" s="315" t="s">
        <v>1698</v>
      </c>
      <c r="C584" s="284"/>
      <c r="D584" s="284"/>
      <c r="E584" s="284"/>
      <c r="F584" s="290" t="s">
        <v>1699</v>
      </c>
      <c r="G584" s="299">
        <v>8000</v>
      </c>
      <c r="H584" s="299"/>
      <c r="I584" s="299"/>
      <c r="J584" s="299">
        <v>8000</v>
      </c>
      <c r="K584" s="299"/>
      <c r="L584" s="299"/>
      <c r="M584" s="299"/>
      <c r="N584" s="299"/>
      <c r="O584" s="299"/>
      <c r="P584" s="299">
        <v>350</v>
      </c>
      <c r="Q584" s="299"/>
      <c r="R584" s="299"/>
      <c r="S584" s="299">
        <v>350</v>
      </c>
      <c r="T584" s="299"/>
      <c r="U584" s="299">
        <v>6100</v>
      </c>
      <c r="V584" s="299"/>
      <c r="W584" s="299"/>
      <c r="X584" s="299">
        <v>6100</v>
      </c>
      <c r="Y584" s="9"/>
    </row>
    <row r="585" spans="1:31" s="285" customFormat="1" ht="25.5">
      <c r="A585" s="298" t="s">
        <v>1021</v>
      </c>
      <c r="B585" s="315" t="s">
        <v>1700</v>
      </c>
      <c r="C585" s="284"/>
      <c r="D585" s="284"/>
      <c r="E585" s="284"/>
      <c r="F585" s="290" t="s">
        <v>1701</v>
      </c>
      <c r="G585" s="299">
        <v>19400</v>
      </c>
      <c r="H585" s="299"/>
      <c r="I585" s="299"/>
      <c r="J585" s="299">
        <v>19400</v>
      </c>
      <c r="K585" s="299"/>
      <c r="L585" s="299"/>
      <c r="M585" s="299"/>
      <c r="N585" s="299"/>
      <c r="O585" s="299"/>
      <c r="P585" s="299">
        <v>370</v>
      </c>
      <c r="Q585" s="299"/>
      <c r="R585" s="299"/>
      <c r="S585" s="299">
        <v>370</v>
      </c>
      <c r="T585" s="299"/>
      <c r="U585" s="299">
        <v>15000</v>
      </c>
      <c r="V585" s="299"/>
      <c r="W585" s="299"/>
      <c r="X585" s="299">
        <v>15000</v>
      </c>
      <c r="Y585" s="9"/>
    </row>
    <row r="586" spans="1:31" s="285" customFormat="1" ht="25.5">
      <c r="A586" s="298" t="s">
        <v>1026</v>
      </c>
      <c r="B586" s="315" t="s">
        <v>1702</v>
      </c>
      <c r="C586" s="284"/>
      <c r="D586" s="284"/>
      <c r="E586" s="284"/>
      <c r="F586" s="326" t="s">
        <v>1703</v>
      </c>
      <c r="G586" s="299">
        <v>58964</v>
      </c>
      <c r="H586" s="299"/>
      <c r="I586" s="299"/>
      <c r="J586" s="299">
        <v>28964</v>
      </c>
      <c r="K586" s="299"/>
      <c r="L586" s="299"/>
      <c r="M586" s="299"/>
      <c r="N586" s="299"/>
      <c r="O586" s="299"/>
      <c r="P586" s="299">
        <v>57878</v>
      </c>
      <c r="Q586" s="299"/>
      <c r="R586" s="299"/>
      <c r="S586" s="299">
        <v>27878</v>
      </c>
      <c r="T586" s="299"/>
      <c r="U586" s="299"/>
      <c r="V586" s="299"/>
      <c r="W586" s="299"/>
      <c r="X586" s="299"/>
      <c r="Y586" s="9"/>
    </row>
    <row r="587" spans="1:31" s="285" customFormat="1" ht="25.5">
      <c r="A587" s="298" t="s">
        <v>1031</v>
      </c>
      <c r="B587" s="315" t="s">
        <v>1704</v>
      </c>
      <c r="C587" s="284"/>
      <c r="D587" s="284"/>
      <c r="E587" s="284"/>
      <c r="F587" s="326" t="s">
        <v>1705</v>
      </c>
      <c r="G587" s="299">
        <v>3328</v>
      </c>
      <c r="H587" s="299"/>
      <c r="I587" s="299"/>
      <c r="J587" s="299">
        <v>328</v>
      </c>
      <c r="K587" s="299"/>
      <c r="L587" s="299"/>
      <c r="M587" s="299"/>
      <c r="N587" s="299"/>
      <c r="O587" s="299"/>
      <c r="P587" s="299">
        <v>2800</v>
      </c>
      <c r="Q587" s="299"/>
      <c r="R587" s="299"/>
      <c r="S587" s="299">
        <v>0</v>
      </c>
      <c r="T587" s="299"/>
      <c r="U587" s="299">
        <v>300</v>
      </c>
      <c r="V587" s="299"/>
      <c r="W587" s="299"/>
      <c r="X587" s="299">
        <v>300</v>
      </c>
      <c r="Y587" s="9"/>
    </row>
    <row r="588" spans="1:31" s="285" customFormat="1" ht="25.5">
      <c r="A588" s="298" t="s">
        <v>1036</v>
      </c>
      <c r="B588" s="315" t="s">
        <v>1706</v>
      </c>
      <c r="C588" s="284"/>
      <c r="D588" s="284"/>
      <c r="E588" s="284"/>
      <c r="F588" s="326" t="s">
        <v>1707</v>
      </c>
      <c r="G588" s="299">
        <v>11199</v>
      </c>
      <c r="H588" s="299"/>
      <c r="I588" s="299"/>
      <c r="J588" s="299">
        <v>11199</v>
      </c>
      <c r="K588" s="299"/>
      <c r="L588" s="299"/>
      <c r="M588" s="299"/>
      <c r="N588" s="299"/>
      <c r="O588" s="299"/>
      <c r="P588" s="299">
        <v>766</v>
      </c>
      <c r="Q588" s="299"/>
      <c r="R588" s="299"/>
      <c r="S588" s="299">
        <v>766</v>
      </c>
      <c r="T588" s="299"/>
      <c r="U588" s="299">
        <v>8200</v>
      </c>
      <c r="V588" s="299"/>
      <c r="W588" s="299"/>
      <c r="X588" s="299">
        <v>8200</v>
      </c>
      <c r="Y588" s="9"/>
    </row>
    <row r="589" spans="1:31" s="285" customFormat="1" ht="25.5">
      <c r="A589" s="298" t="s">
        <v>1041</v>
      </c>
      <c r="B589" s="315" t="s">
        <v>1708</v>
      </c>
      <c r="C589" s="284"/>
      <c r="D589" s="284"/>
      <c r="E589" s="284"/>
      <c r="F589" s="326" t="s">
        <v>1709</v>
      </c>
      <c r="G589" s="299">
        <v>2190</v>
      </c>
      <c r="H589" s="299"/>
      <c r="I589" s="299"/>
      <c r="J589" s="299">
        <v>2190</v>
      </c>
      <c r="K589" s="299"/>
      <c r="L589" s="299"/>
      <c r="M589" s="299"/>
      <c r="N589" s="299"/>
      <c r="O589" s="299"/>
      <c r="P589" s="299">
        <v>1500</v>
      </c>
      <c r="Q589" s="299"/>
      <c r="R589" s="299"/>
      <c r="S589" s="299">
        <v>1500</v>
      </c>
      <c r="T589" s="299"/>
      <c r="U589" s="299">
        <v>300</v>
      </c>
      <c r="V589" s="299"/>
      <c r="W589" s="299"/>
      <c r="X589" s="299">
        <v>300</v>
      </c>
      <c r="Y589" s="9"/>
    </row>
    <row r="590" spans="1:31" s="285" customFormat="1" ht="25.5">
      <c r="A590" s="298" t="s">
        <v>1046</v>
      </c>
      <c r="B590" s="315" t="s">
        <v>1710</v>
      </c>
      <c r="C590" s="284"/>
      <c r="D590" s="284"/>
      <c r="E590" s="284"/>
      <c r="F590" s="326" t="s">
        <v>1711</v>
      </c>
      <c r="G590" s="299">
        <v>9995</v>
      </c>
      <c r="H590" s="299"/>
      <c r="I590" s="299"/>
      <c r="J590" s="299">
        <v>9995</v>
      </c>
      <c r="K590" s="299"/>
      <c r="L590" s="299"/>
      <c r="M590" s="299"/>
      <c r="N590" s="299"/>
      <c r="O590" s="299"/>
      <c r="P590" s="299">
        <v>8700</v>
      </c>
      <c r="Q590" s="299"/>
      <c r="R590" s="299"/>
      <c r="S590" s="299">
        <v>8700</v>
      </c>
      <c r="T590" s="299"/>
      <c r="U590" s="299"/>
      <c r="V590" s="299"/>
      <c r="W590" s="299"/>
      <c r="X590" s="299"/>
      <c r="Y590" s="9"/>
    </row>
    <row r="591" spans="1:31" s="285" customFormat="1" ht="63.75">
      <c r="A591" s="298" t="s">
        <v>1051</v>
      </c>
      <c r="B591" s="336" t="s">
        <v>1712</v>
      </c>
      <c r="C591" s="284"/>
      <c r="D591" s="284"/>
      <c r="E591" s="284"/>
      <c r="F591" s="337" t="s">
        <v>1713</v>
      </c>
      <c r="G591" s="299">
        <v>4000</v>
      </c>
      <c r="H591" s="299"/>
      <c r="I591" s="299"/>
      <c r="J591" s="299">
        <v>4000</v>
      </c>
      <c r="K591" s="299"/>
      <c r="L591" s="299"/>
      <c r="M591" s="299"/>
      <c r="N591" s="299"/>
      <c r="O591" s="299"/>
      <c r="P591" s="299">
        <v>1460</v>
      </c>
      <c r="Q591" s="299"/>
      <c r="R591" s="299"/>
      <c r="S591" s="299">
        <v>1460</v>
      </c>
      <c r="T591" s="299"/>
      <c r="U591" s="299">
        <v>1700</v>
      </c>
      <c r="V591" s="299"/>
      <c r="W591" s="299"/>
      <c r="X591" s="299">
        <v>1700</v>
      </c>
      <c r="Y591" s="9"/>
    </row>
    <row r="592" spans="1:31" ht="76.5">
      <c r="A592" s="298" t="s">
        <v>1056</v>
      </c>
      <c r="B592" s="336" t="s">
        <v>1714</v>
      </c>
      <c r="C592" s="289"/>
      <c r="D592" s="338"/>
      <c r="E592" s="338"/>
      <c r="F592" s="337" t="s">
        <v>1715</v>
      </c>
      <c r="G592" s="339">
        <v>10000</v>
      </c>
      <c r="H592" s="338"/>
      <c r="I592" s="339"/>
      <c r="J592" s="340">
        <v>10000</v>
      </c>
      <c r="K592" s="340"/>
      <c r="L592" s="338"/>
      <c r="M592" s="338"/>
      <c r="N592" s="338"/>
      <c r="O592" s="338"/>
      <c r="P592" s="293">
        <v>6216.7340000000004</v>
      </c>
      <c r="Q592" s="338"/>
      <c r="R592" s="338"/>
      <c r="S592" s="293">
        <v>6216.7340000000004</v>
      </c>
      <c r="T592" s="293"/>
      <c r="U592" s="293">
        <v>2000</v>
      </c>
      <c r="V592" s="293"/>
      <c r="W592" s="293"/>
      <c r="X592" s="293">
        <v>2000</v>
      </c>
      <c r="AB592" s="276"/>
      <c r="AC592" s="285"/>
      <c r="AE592" s="285"/>
    </row>
    <row r="593" spans="1:31" s="329" customFormat="1" ht="51">
      <c r="A593" s="298" t="s">
        <v>1358</v>
      </c>
      <c r="B593" s="336" t="s">
        <v>1716</v>
      </c>
      <c r="C593" s="289"/>
      <c r="D593" s="338"/>
      <c r="E593" s="338"/>
      <c r="F593" s="341" t="s">
        <v>1717</v>
      </c>
      <c r="G593" s="340">
        <v>30000</v>
      </c>
      <c r="H593" s="340"/>
      <c r="I593" s="340"/>
      <c r="J593" s="340">
        <v>30000</v>
      </c>
      <c r="K593" s="340"/>
      <c r="L593" s="340"/>
      <c r="M593" s="340"/>
      <c r="N593" s="340"/>
      <c r="O593" s="340"/>
      <c r="P593" s="340">
        <v>20277.472000000002</v>
      </c>
      <c r="Q593" s="340"/>
      <c r="R593" s="340"/>
      <c r="S593" s="340">
        <v>20277.472000000002</v>
      </c>
      <c r="T593" s="340"/>
      <c r="U593" s="340">
        <v>2000</v>
      </c>
      <c r="V593" s="340"/>
      <c r="W593" s="340"/>
      <c r="X593" s="340">
        <v>2000</v>
      </c>
      <c r="Y593" s="9"/>
      <c r="AC593" s="285"/>
      <c r="AE593" s="285"/>
    </row>
    <row r="594" spans="1:31" ht="25.5">
      <c r="A594" s="298" t="s">
        <v>1361</v>
      </c>
      <c r="B594" s="336" t="s">
        <v>1718</v>
      </c>
      <c r="C594" s="289"/>
      <c r="D594" s="338"/>
      <c r="E594" s="338"/>
      <c r="F594" s="341" t="s">
        <v>1719</v>
      </c>
      <c r="G594" s="340">
        <v>19700</v>
      </c>
      <c r="H594" s="338"/>
      <c r="I594" s="340"/>
      <c r="J594" s="340">
        <v>19700</v>
      </c>
      <c r="K594" s="340"/>
      <c r="L594" s="338"/>
      <c r="M594" s="338"/>
      <c r="N594" s="338"/>
      <c r="O594" s="338"/>
      <c r="P594" s="340">
        <v>16600</v>
      </c>
      <c r="Q594" s="338"/>
      <c r="R594" s="340"/>
      <c r="S594" s="293">
        <v>16600</v>
      </c>
      <c r="T594" s="293"/>
      <c r="U594" s="293">
        <v>2000</v>
      </c>
      <c r="V594" s="338"/>
      <c r="W594" s="338"/>
      <c r="X594" s="293">
        <v>2000</v>
      </c>
      <c r="AC594" s="285"/>
      <c r="AE594" s="285"/>
    </row>
    <row r="595" spans="1:31" ht="51">
      <c r="A595" s="298" t="s">
        <v>1364</v>
      </c>
      <c r="B595" s="336" t="s">
        <v>1720</v>
      </c>
      <c r="C595" s="289"/>
      <c r="D595" s="338"/>
      <c r="E595" s="338"/>
      <c r="F595" s="341" t="s">
        <v>1721</v>
      </c>
      <c r="G595" s="340">
        <v>11200</v>
      </c>
      <c r="H595" s="338"/>
      <c r="I595" s="340"/>
      <c r="J595" s="340">
        <v>11200</v>
      </c>
      <c r="K595" s="340"/>
      <c r="L595" s="338"/>
      <c r="M595" s="338"/>
      <c r="N595" s="338"/>
      <c r="O595" s="338"/>
      <c r="P595" s="293">
        <v>7800</v>
      </c>
      <c r="Q595" s="338"/>
      <c r="R595" s="338"/>
      <c r="S595" s="293">
        <v>7800</v>
      </c>
      <c r="T595" s="293"/>
      <c r="U595" s="293">
        <v>2000</v>
      </c>
      <c r="V595" s="338"/>
      <c r="W595" s="338"/>
      <c r="X595" s="293">
        <v>2000</v>
      </c>
      <c r="AC595" s="285"/>
      <c r="AE595" s="285"/>
    </row>
    <row r="596" spans="1:31" ht="51">
      <c r="A596" s="298" t="s">
        <v>1367</v>
      </c>
      <c r="B596" s="336" t="s">
        <v>1722</v>
      </c>
      <c r="C596" s="289"/>
      <c r="D596" s="338"/>
      <c r="E596" s="338"/>
      <c r="F596" s="342" t="s">
        <v>1723</v>
      </c>
      <c r="G596" s="340">
        <v>62000</v>
      </c>
      <c r="H596" s="338"/>
      <c r="I596" s="338"/>
      <c r="J596" s="340">
        <v>62000</v>
      </c>
      <c r="K596" s="340"/>
      <c r="L596" s="338"/>
      <c r="M596" s="338"/>
      <c r="N596" s="338"/>
      <c r="O596" s="338"/>
      <c r="P596" s="293">
        <v>31627.202000000001</v>
      </c>
      <c r="Q596" s="338"/>
      <c r="R596" s="338"/>
      <c r="S596" s="293">
        <v>31627.202000000001</v>
      </c>
      <c r="T596" s="293"/>
      <c r="U596" s="293">
        <v>18000</v>
      </c>
      <c r="V596" s="338"/>
      <c r="W596" s="338"/>
      <c r="X596" s="293">
        <v>18000</v>
      </c>
      <c r="AC596" s="285"/>
      <c r="AE596" s="285"/>
    </row>
    <row r="597" spans="1:31" ht="76.5">
      <c r="A597" s="298" t="s">
        <v>1370</v>
      </c>
      <c r="B597" s="336" t="s">
        <v>1724</v>
      </c>
      <c r="C597" s="289"/>
      <c r="D597" s="338"/>
      <c r="E597" s="338"/>
      <c r="F597" s="341" t="s">
        <v>1725</v>
      </c>
      <c r="G597" s="340">
        <v>14900</v>
      </c>
      <c r="H597" s="338"/>
      <c r="I597" s="338"/>
      <c r="J597" s="340">
        <v>14900</v>
      </c>
      <c r="K597" s="340"/>
      <c r="L597" s="338"/>
      <c r="M597" s="338"/>
      <c r="N597" s="338"/>
      <c r="O597" s="338"/>
      <c r="P597" s="293">
        <v>9700</v>
      </c>
      <c r="Q597" s="338"/>
      <c r="R597" s="338"/>
      <c r="S597" s="293">
        <v>9700</v>
      </c>
      <c r="T597" s="293"/>
      <c r="U597" s="293">
        <v>2500</v>
      </c>
      <c r="V597" s="338"/>
      <c r="W597" s="338"/>
      <c r="X597" s="293">
        <v>2500</v>
      </c>
      <c r="AC597" s="285"/>
      <c r="AE597" s="285"/>
    </row>
    <row r="598" spans="1:31" ht="114.75">
      <c r="A598" s="298" t="s">
        <v>1373</v>
      </c>
      <c r="B598" s="336" t="s">
        <v>1726</v>
      </c>
      <c r="C598" s="289"/>
      <c r="D598" s="338"/>
      <c r="E598" s="338"/>
      <c r="F598" s="341" t="s">
        <v>1727</v>
      </c>
      <c r="G598" s="340">
        <v>25000</v>
      </c>
      <c r="H598" s="338"/>
      <c r="I598" s="338"/>
      <c r="J598" s="340">
        <v>25000</v>
      </c>
      <c r="K598" s="340"/>
      <c r="L598" s="338"/>
      <c r="M598" s="338"/>
      <c r="N598" s="338"/>
      <c r="O598" s="338"/>
      <c r="P598" s="293">
        <v>23050</v>
      </c>
      <c r="Q598" s="338"/>
      <c r="R598" s="338"/>
      <c r="S598" s="293">
        <v>23050</v>
      </c>
      <c r="T598" s="293"/>
      <c r="U598" s="293">
        <v>1000</v>
      </c>
      <c r="V598" s="338"/>
      <c r="W598" s="338"/>
      <c r="X598" s="293">
        <v>1000</v>
      </c>
      <c r="AC598" s="285"/>
      <c r="AE598" s="285"/>
    </row>
    <row r="599" spans="1:31" ht="25.5">
      <c r="A599" s="298" t="s">
        <v>1376</v>
      </c>
      <c r="B599" s="336" t="s">
        <v>1728</v>
      </c>
      <c r="C599" s="289"/>
      <c r="D599" s="338"/>
      <c r="E599" s="338"/>
      <c r="F599" s="341" t="s">
        <v>1729</v>
      </c>
      <c r="G599" s="340">
        <v>29500</v>
      </c>
      <c r="H599" s="338"/>
      <c r="I599" s="338"/>
      <c r="J599" s="340">
        <v>29500</v>
      </c>
      <c r="K599" s="340"/>
      <c r="L599" s="338"/>
      <c r="M599" s="338"/>
      <c r="N599" s="338"/>
      <c r="O599" s="338"/>
      <c r="P599" s="293">
        <v>26401.135999999999</v>
      </c>
      <c r="Q599" s="338"/>
      <c r="R599" s="338"/>
      <c r="S599" s="293">
        <v>26401.135999999999</v>
      </c>
      <c r="T599" s="293"/>
      <c r="U599" s="293">
        <v>2000</v>
      </c>
      <c r="V599" s="338"/>
      <c r="W599" s="338"/>
      <c r="X599" s="293">
        <v>2000</v>
      </c>
      <c r="AC599" s="285"/>
      <c r="AE599" s="285"/>
    </row>
    <row r="600" spans="1:31" ht="51">
      <c r="A600" s="298" t="s">
        <v>1379</v>
      </c>
      <c r="B600" s="336" t="s">
        <v>1730</v>
      </c>
      <c r="C600" s="289"/>
      <c r="D600" s="338"/>
      <c r="E600" s="338"/>
      <c r="F600" s="337" t="s">
        <v>1731</v>
      </c>
      <c r="G600" s="340">
        <v>26000</v>
      </c>
      <c r="H600" s="338"/>
      <c r="I600" s="338"/>
      <c r="J600" s="340">
        <v>26000</v>
      </c>
      <c r="K600" s="340"/>
      <c r="L600" s="338"/>
      <c r="M600" s="338"/>
      <c r="N600" s="338"/>
      <c r="O600" s="338"/>
      <c r="P600" s="293">
        <v>4673.9809999999998</v>
      </c>
      <c r="Q600" s="338"/>
      <c r="R600" s="338"/>
      <c r="S600" s="293">
        <v>4673.9809999999998</v>
      </c>
      <c r="T600" s="293"/>
      <c r="U600" s="293">
        <v>10000</v>
      </c>
      <c r="V600" s="338"/>
      <c r="W600" s="338"/>
      <c r="X600" s="293">
        <v>10000</v>
      </c>
      <c r="AC600" s="285"/>
      <c r="AE600" s="285"/>
    </row>
    <row r="601" spans="1:31" ht="51">
      <c r="A601" s="298" t="s">
        <v>1382</v>
      </c>
      <c r="B601" s="336" t="s">
        <v>1732</v>
      </c>
      <c r="C601" s="289"/>
      <c r="D601" s="338"/>
      <c r="E601" s="338"/>
      <c r="F601" s="337" t="s">
        <v>1733</v>
      </c>
      <c r="G601" s="340">
        <v>39300</v>
      </c>
      <c r="H601" s="338"/>
      <c r="I601" s="338"/>
      <c r="J601" s="340">
        <v>39300</v>
      </c>
      <c r="K601" s="340"/>
      <c r="L601" s="338"/>
      <c r="M601" s="338"/>
      <c r="N601" s="338"/>
      <c r="O601" s="338"/>
      <c r="P601" s="293">
        <v>33071.235000000001</v>
      </c>
      <c r="Q601" s="338"/>
      <c r="R601" s="338"/>
      <c r="S601" s="293">
        <v>33071.235000000001</v>
      </c>
      <c r="T601" s="293"/>
      <c r="U601" s="293">
        <v>3000</v>
      </c>
      <c r="V601" s="338"/>
      <c r="W601" s="338"/>
      <c r="X601" s="293">
        <v>3000</v>
      </c>
      <c r="AC601" s="285"/>
      <c r="AE601" s="285"/>
    </row>
    <row r="602" spans="1:31" ht="51">
      <c r="A602" s="298" t="s">
        <v>1384</v>
      </c>
      <c r="B602" s="336" t="s">
        <v>1734</v>
      </c>
      <c r="C602" s="289"/>
      <c r="D602" s="338"/>
      <c r="E602" s="338"/>
      <c r="F602" s="337" t="s">
        <v>1735</v>
      </c>
      <c r="G602" s="340">
        <v>38500</v>
      </c>
      <c r="H602" s="338"/>
      <c r="I602" s="338"/>
      <c r="J602" s="340">
        <v>38500</v>
      </c>
      <c r="K602" s="340"/>
      <c r="L602" s="338"/>
      <c r="M602" s="338"/>
      <c r="N602" s="338"/>
      <c r="O602" s="338"/>
      <c r="P602" s="293">
        <v>20037.178</v>
      </c>
      <c r="Q602" s="338"/>
      <c r="R602" s="338"/>
      <c r="S602" s="293">
        <v>20037.178</v>
      </c>
      <c r="T602" s="293"/>
      <c r="U602" s="293">
        <v>7000</v>
      </c>
      <c r="V602" s="338"/>
      <c r="W602" s="338"/>
      <c r="X602" s="293">
        <v>7000</v>
      </c>
      <c r="AC602" s="285"/>
      <c r="AE602" s="285"/>
    </row>
    <row r="603" spans="1:31" ht="76.5">
      <c r="A603" s="298" t="s">
        <v>1387</v>
      </c>
      <c r="B603" s="336" t="s">
        <v>1736</v>
      </c>
      <c r="C603" s="289"/>
      <c r="D603" s="338"/>
      <c r="E603" s="338"/>
      <c r="F603" s="337" t="s">
        <v>1737</v>
      </c>
      <c r="G603" s="340">
        <v>250000</v>
      </c>
      <c r="H603" s="338"/>
      <c r="I603" s="338"/>
      <c r="J603" s="340">
        <v>250000</v>
      </c>
      <c r="K603" s="340"/>
      <c r="L603" s="338"/>
      <c r="M603" s="338"/>
      <c r="N603" s="338"/>
      <c r="O603" s="338"/>
      <c r="P603" s="293">
        <v>197942.72459999999</v>
      </c>
      <c r="Q603" s="338"/>
      <c r="R603" s="338"/>
      <c r="S603" s="293">
        <v>197942.72459999999</v>
      </c>
      <c r="T603" s="293"/>
      <c r="U603" s="293">
        <v>5000</v>
      </c>
      <c r="V603" s="338"/>
      <c r="W603" s="338"/>
      <c r="X603" s="293">
        <v>5000</v>
      </c>
      <c r="AC603" s="285"/>
      <c r="AE603" s="285"/>
    </row>
    <row r="604" spans="1:31" ht="51">
      <c r="A604" s="298" t="s">
        <v>1390</v>
      </c>
      <c r="B604" s="336" t="s">
        <v>1738</v>
      </c>
      <c r="C604" s="289"/>
      <c r="D604" s="338"/>
      <c r="E604" s="338"/>
      <c r="F604" s="337" t="s">
        <v>1739</v>
      </c>
      <c r="G604" s="340">
        <v>40000</v>
      </c>
      <c r="H604" s="338"/>
      <c r="I604" s="338"/>
      <c r="J604" s="343">
        <v>40000</v>
      </c>
      <c r="K604" s="343"/>
      <c r="L604" s="338"/>
      <c r="M604" s="338"/>
      <c r="N604" s="338"/>
      <c r="O604" s="338"/>
      <c r="P604" s="293">
        <v>9200</v>
      </c>
      <c r="Q604" s="338"/>
      <c r="R604" s="338"/>
      <c r="S604" s="293">
        <v>9200</v>
      </c>
      <c r="T604" s="293"/>
      <c r="U604" s="293">
        <v>22800</v>
      </c>
      <c r="V604" s="338"/>
      <c r="W604" s="338"/>
      <c r="X604" s="293">
        <v>22800</v>
      </c>
      <c r="AC604" s="285"/>
      <c r="AE604" s="285"/>
    </row>
    <row r="605" spans="1:31" ht="25.5">
      <c r="A605" s="298" t="s">
        <v>1393</v>
      </c>
      <c r="B605" s="336" t="s">
        <v>1740</v>
      </c>
      <c r="C605" s="289"/>
      <c r="D605" s="338"/>
      <c r="E605" s="338"/>
      <c r="F605" s="341" t="s">
        <v>1741</v>
      </c>
      <c r="G605" s="340">
        <v>390000</v>
      </c>
      <c r="H605" s="338"/>
      <c r="I605" s="338"/>
      <c r="J605" s="343">
        <v>390000</v>
      </c>
      <c r="K605" s="343"/>
      <c r="L605" s="338"/>
      <c r="M605" s="338"/>
      <c r="N605" s="338"/>
      <c r="O605" s="338"/>
      <c r="P605" s="293">
        <v>134618.22200000001</v>
      </c>
      <c r="Q605" s="338"/>
      <c r="R605" s="338"/>
      <c r="S605" s="293">
        <v>134618.22200000001</v>
      </c>
      <c r="T605" s="293"/>
      <c r="U605" s="293">
        <v>150000</v>
      </c>
      <c r="V605" s="338"/>
      <c r="W605" s="338"/>
      <c r="X605" s="293">
        <v>150000</v>
      </c>
      <c r="AC605" s="285"/>
      <c r="AE605" s="285"/>
    </row>
    <row r="606" spans="1:31" s="329" customFormat="1" ht="51">
      <c r="A606" s="298" t="s">
        <v>1396</v>
      </c>
      <c r="B606" s="336" t="s">
        <v>1742</v>
      </c>
      <c r="C606" s="289"/>
      <c r="D606" s="338"/>
      <c r="E606" s="338"/>
      <c r="F606" s="337" t="s">
        <v>1743</v>
      </c>
      <c r="G606" s="340">
        <v>136000</v>
      </c>
      <c r="H606" s="340"/>
      <c r="I606" s="340"/>
      <c r="J606" s="340">
        <v>136000</v>
      </c>
      <c r="K606" s="340"/>
      <c r="L606" s="340"/>
      <c r="M606" s="340"/>
      <c r="N606" s="340"/>
      <c r="O606" s="340"/>
      <c r="P606" s="340">
        <v>85020</v>
      </c>
      <c r="Q606" s="340"/>
      <c r="R606" s="340"/>
      <c r="S606" s="340">
        <v>85020</v>
      </c>
      <c r="T606" s="340"/>
      <c r="U606" s="340">
        <v>20000</v>
      </c>
      <c r="V606" s="340"/>
      <c r="W606" s="340"/>
      <c r="X606" s="340">
        <v>20000</v>
      </c>
      <c r="Y606" s="9" t="s">
        <v>490</v>
      </c>
      <c r="AC606" s="285"/>
      <c r="AE606" s="285"/>
    </row>
    <row r="607" spans="1:31" s="285" customFormat="1" ht="51">
      <c r="A607" s="298" t="s">
        <v>1399</v>
      </c>
      <c r="B607" s="336" t="s">
        <v>1744</v>
      </c>
      <c r="C607" s="284"/>
      <c r="D607" s="284"/>
      <c r="E607" s="284"/>
      <c r="F607" s="337" t="s">
        <v>1745</v>
      </c>
      <c r="G607" s="299">
        <v>15495</v>
      </c>
      <c r="H607" s="299"/>
      <c r="I607" s="299"/>
      <c r="J607" s="299">
        <v>15495</v>
      </c>
      <c r="K607" s="299"/>
      <c r="L607" s="299"/>
      <c r="M607" s="299"/>
      <c r="N607" s="299"/>
      <c r="O607" s="299"/>
      <c r="P607" s="299">
        <v>11983.212664999999</v>
      </c>
      <c r="Q607" s="299"/>
      <c r="R607" s="299"/>
      <c r="S607" s="299">
        <v>11983.212664999999</v>
      </c>
      <c r="T607" s="299"/>
      <c r="U607" s="299">
        <v>2000</v>
      </c>
      <c r="V607" s="299"/>
      <c r="W607" s="299"/>
      <c r="X607" s="299">
        <v>2000</v>
      </c>
      <c r="Y607" s="9" t="s">
        <v>490</v>
      </c>
    </row>
    <row r="608" spans="1:31" s="329" customFormat="1" ht="51">
      <c r="A608" s="298" t="s">
        <v>1402</v>
      </c>
      <c r="B608" s="336" t="s">
        <v>1746</v>
      </c>
      <c r="C608" s="289"/>
      <c r="D608" s="338"/>
      <c r="E608" s="338"/>
      <c r="F608" s="341" t="s">
        <v>1747</v>
      </c>
      <c r="G608" s="340">
        <v>7027</v>
      </c>
      <c r="H608" s="338"/>
      <c r="I608" s="338"/>
      <c r="J608" s="340">
        <v>7027</v>
      </c>
      <c r="K608" s="340"/>
      <c r="L608" s="338"/>
      <c r="M608" s="338"/>
      <c r="N608" s="338"/>
      <c r="O608" s="338"/>
      <c r="P608" s="293">
        <v>198.393</v>
      </c>
      <c r="Q608" s="338"/>
      <c r="R608" s="338"/>
      <c r="S608" s="293">
        <v>198.393</v>
      </c>
      <c r="T608" s="293"/>
      <c r="U608" s="293">
        <v>5000</v>
      </c>
      <c r="V608" s="338"/>
      <c r="W608" s="338"/>
      <c r="X608" s="293">
        <v>5000</v>
      </c>
      <c r="Y608" s="9" t="s">
        <v>490</v>
      </c>
      <c r="AC608" s="285"/>
      <c r="AE608" s="285"/>
    </row>
    <row r="609" spans="1:31" s="226" customFormat="1" ht="51">
      <c r="A609" s="298" t="s">
        <v>1405</v>
      </c>
      <c r="B609" s="336" t="s">
        <v>1748</v>
      </c>
      <c r="C609" s="344"/>
      <c r="D609" s="345"/>
      <c r="E609" s="345"/>
      <c r="F609" s="341" t="s">
        <v>1749</v>
      </c>
      <c r="G609" s="346">
        <v>10860</v>
      </c>
      <c r="H609" s="345"/>
      <c r="I609" s="345"/>
      <c r="J609" s="346">
        <v>10860</v>
      </c>
      <c r="K609" s="346"/>
      <c r="L609" s="345"/>
      <c r="M609" s="345"/>
      <c r="N609" s="345"/>
      <c r="O609" s="345"/>
      <c r="P609" s="347">
        <v>137.79499999999999</v>
      </c>
      <c r="Q609" s="345"/>
      <c r="R609" s="345"/>
      <c r="S609" s="347">
        <v>137.79499999999999</v>
      </c>
      <c r="T609" s="347"/>
      <c r="U609" s="347">
        <v>5000</v>
      </c>
      <c r="V609" s="345"/>
      <c r="W609" s="345"/>
      <c r="X609" s="347">
        <v>5000</v>
      </c>
      <c r="Y609" s="9" t="s">
        <v>490</v>
      </c>
      <c r="AC609" s="285"/>
      <c r="AE609" s="285"/>
    </row>
    <row r="610" spans="1:31" s="329" customFormat="1" ht="76.5">
      <c r="A610" s="298" t="s">
        <v>1408</v>
      </c>
      <c r="B610" s="336" t="s">
        <v>1750</v>
      </c>
      <c r="C610" s="289"/>
      <c r="D610" s="338"/>
      <c r="E610" s="338"/>
      <c r="F610" s="341" t="s">
        <v>1751</v>
      </c>
      <c r="G610" s="340">
        <v>70500</v>
      </c>
      <c r="H610" s="338"/>
      <c r="I610" s="338"/>
      <c r="J610" s="340">
        <v>70500</v>
      </c>
      <c r="K610" s="340"/>
      <c r="L610" s="338"/>
      <c r="M610" s="338"/>
      <c r="N610" s="338"/>
      <c r="O610" s="338"/>
      <c r="P610" s="293">
        <v>36809.680200000003</v>
      </c>
      <c r="Q610" s="338"/>
      <c r="R610" s="338"/>
      <c r="S610" s="293">
        <v>36809.680200000003</v>
      </c>
      <c r="T610" s="293"/>
      <c r="U610" s="293">
        <v>20000</v>
      </c>
      <c r="V610" s="338"/>
      <c r="W610" s="338"/>
      <c r="X610" s="293">
        <v>20000</v>
      </c>
      <c r="Y610" s="9" t="s">
        <v>490</v>
      </c>
      <c r="AC610" s="285"/>
      <c r="AE610" s="285"/>
    </row>
    <row r="611" spans="1:31" ht="76.5">
      <c r="A611" s="298" t="s">
        <v>1411</v>
      </c>
      <c r="B611" s="336" t="s">
        <v>1752</v>
      </c>
      <c r="C611" s="289"/>
      <c r="D611" s="338"/>
      <c r="E611" s="338"/>
      <c r="F611" s="341" t="s">
        <v>1753</v>
      </c>
      <c r="G611" s="340">
        <v>223000</v>
      </c>
      <c r="H611" s="340"/>
      <c r="I611" s="340"/>
      <c r="J611" s="340">
        <v>223000</v>
      </c>
      <c r="K611" s="340"/>
      <c r="L611" s="340"/>
      <c r="M611" s="340"/>
      <c r="N611" s="340"/>
      <c r="O611" s="340"/>
      <c r="P611" s="340">
        <v>104200.700797</v>
      </c>
      <c r="Q611" s="340"/>
      <c r="R611" s="340"/>
      <c r="S611" s="340">
        <v>104200.700797</v>
      </c>
      <c r="T611" s="340"/>
      <c r="U611" s="340">
        <v>50000</v>
      </c>
      <c r="V611" s="340"/>
      <c r="W611" s="340"/>
      <c r="X611" s="340">
        <v>50000</v>
      </c>
      <c r="Y611" s="9" t="s">
        <v>490</v>
      </c>
      <c r="AC611" s="285"/>
      <c r="AE611" s="285"/>
    </row>
    <row r="612" spans="1:31" ht="51">
      <c r="A612" s="298" t="s">
        <v>1414</v>
      </c>
      <c r="B612" s="336" t="s">
        <v>1754</v>
      </c>
      <c r="C612" s="289"/>
      <c r="D612" s="338"/>
      <c r="E612" s="338"/>
      <c r="F612" s="341" t="s">
        <v>1755</v>
      </c>
      <c r="G612" s="340">
        <v>50000</v>
      </c>
      <c r="H612" s="340"/>
      <c r="I612" s="340"/>
      <c r="J612" s="340">
        <v>50000</v>
      </c>
      <c r="K612" s="340"/>
      <c r="L612" s="340"/>
      <c r="M612" s="340"/>
      <c r="N612" s="340"/>
      <c r="O612" s="340"/>
      <c r="P612" s="340">
        <v>24630.662</v>
      </c>
      <c r="Q612" s="340"/>
      <c r="R612" s="340"/>
      <c r="S612" s="340">
        <v>24630.662</v>
      </c>
      <c r="T612" s="340"/>
      <c r="U612" s="340">
        <v>20000</v>
      </c>
      <c r="V612" s="340"/>
      <c r="W612" s="340"/>
      <c r="X612" s="340">
        <v>20000</v>
      </c>
      <c r="Y612" s="9" t="s">
        <v>490</v>
      </c>
      <c r="AC612" s="285"/>
      <c r="AE612" s="285"/>
    </row>
    <row r="613" spans="1:31" ht="38.25">
      <c r="A613" s="298" t="s">
        <v>1417</v>
      </c>
      <c r="B613" s="336" t="s">
        <v>1756</v>
      </c>
      <c r="C613" s="289"/>
      <c r="D613" s="338"/>
      <c r="E613" s="338"/>
      <c r="F613" s="341" t="s">
        <v>1757</v>
      </c>
      <c r="G613" s="340">
        <v>27520</v>
      </c>
      <c r="H613" s="340"/>
      <c r="I613" s="340"/>
      <c r="J613" s="340">
        <v>27520</v>
      </c>
      <c r="K613" s="340"/>
      <c r="L613" s="340"/>
      <c r="M613" s="340"/>
      <c r="N613" s="340"/>
      <c r="O613" s="340"/>
      <c r="P613" s="340">
        <v>13500.129000000001</v>
      </c>
      <c r="Q613" s="340"/>
      <c r="R613" s="340"/>
      <c r="S613" s="340">
        <v>13500.129000000001</v>
      </c>
      <c r="T613" s="340"/>
      <c r="U613" s="340">
        <v>1000</v>
      </c>
      <c r="V613" s="340"/>
      <c r="W613" s="340"/>
      <c r="X613" s="340">
        <v>1000</v>
      </c>
      <c r="Y613" s="9" t="s">
        <v>490</v>
      </c>
      <c r="AC613" s="285"/>
      <c r="AE613" s="285"/>
    </row>
    <row r="614" spans="1:31" ht="102">
      <c r="A614" s="298" t="s">
        <v>1420</v>
      </c>
      <c r="B614" s="336" t="s">
        <v>1758</v>
      </c>
      <c r="C614" s="289"/>
      <c r="D614" s="338"/>
      <c r="E614" s="338"/>
      <c r="F614" s="341" t="s">
        <v>1759</v>
      </c>
      <c r="G614" s="340">
        <v>36000</v>
      </c>
      <c r="H614" s="340"/>
      <c r="I614" s="340"/>
      <c r="J614" s="340">
        <v>36000</v>
      </c>
      <c r="K614" s="340"/>
      <c r="L614" s="340"/>
      <c r="M614" s="340"/>
      <c r="N614" s="340"/>
      <c r="O614" s="340"/>
      <c r="P614" s="340">
        <v>23582.693768000001</v>
      </c>
      <c r="Q614" s="340"/>
      <c r="R614" s="340"/>
      <c r="S614" s="340">
        <v>23582.693768000001</v>
      </c>
      <c r="T614" s="340"/>
      <c r="U614" s="340">
        <v>10000</v>
      </c>
      <c r="V614" s="340"/>
      <c r="W614" s="340"/>
      <c r="X614" s="340">
        <v>10000</v>
      </c>
      <c r="Y614" s="9" t="s">
        <v>490</v>
      </c>
      <c r="AC614" s="285"/>
      <c r="AE614" s="285"/>
    </row>
    <row r="615" spans="1:31" ht="38.25">
      <c r="A615" s="298" t="s">
        <v>1423</v>
      </c>
      <c r="B615" s="336" t="s">
        <v>1760</v>
      </c>
      <c r="C615" s="289"/>
      <c r="D615" s="338"/>
      <c r="E615" s="338"/>
      <c r="F615" s="341" t="s">
        <v>1761</v>
      </c>
      <c r="G615" s="340">
        <v>13120</v>
      </c>
      <c r="H615" s="340"/>
      <c r="I615" s="340"/>
      <c r="J615" s="340">
        <v>13120</v>
      </c>
      <c r="K615" s="340"/>
      <c r="L615" s="340"/>
      <c r="M615" s="340"/>
      <c r="N615" s="340"/>
      <c r="O615" s="340"/>
      <c r="P615" s="340">
        <v>5015.6509999999998</v>
      </c>
      <c r="Q615" s="340"/>
      <c r="R615" s="340"/>
      <c r="S615" s="340">
        <v>5015.6509999999998</v>
      </c>
      <c r="T615" s="340"/>
      <c r="U615" s="340">
        <v>1000</v>
      </c>
      <c r="V615" s="340"/>
      <c r="W615" s="340"/>
      <c r="X615" s="340">
        <v>1000</v>
      </c>
      <c r="Y615" s="9" t="s">
        <v>490</v>
      </c>
      <c r="AC615" s="285"/>
      <c r="AE615" s="285"/>
    </row>
    <row r="616" spans="1:31" ht="51">
      <c r="A616" s="298" t="s">
        <v>1426</v>
      </c>
      <c r="B616" s="336" t="s">
        <v>1762</v>
      </c>
      <c r="C616" s="289"/>
      <c r="D616" s="338"/>
      <c r="E616" s="338"/>
      <c r="F616" s="341" t="s">
        <v>1763</v>
      </c>
      <c r="G616" s="340">
        <v>51000</v>
      </c>
      <c r="H616" s="340"/>
      <c r="I616" s="340"/>
      <c r="J616" s="340">
        <v>51000</v>
      </c>
      <c r="K616" s="340"/>
      <c r="L616" s="340"/>
      <c r="M616" s="340"/>
      <c r="N616" s="340"/>
      <c r="O616" s="340"/>
      <c r="P616" s="340">
        <v>37100</v>
      </c>
      <c r="Q616" s="340"/>
      <c r="R616" s="340"/>
      <c r="S616" s="340">
        <v>37100</v>
      </c>
      <c r="T616" s="340"/>
      <c r="U616" s="340">
        <v>5000</v>
      </c>
      <c r="V616" s="340"/>
      <c r="W616" s="340"/>
      <c r="X616" s="340">
        <v>5000</v>
      </c>
      <c r="Y616" s="9" t="s">
        <v>490</v>
      </c>
      <c r="AC616" s="285"/>
      <c r="AE616" s="285"/>
    </row>
    <row r="617" spans="1:31" ht="76.5">
      <c r="A617" s="298" t="s">
        <v>1429</v>
      </c>
      <c r="B617" s="336" t="s">
        <v>1764</v>
      </c>
      <c r="C617" s="289"/>
      <c r="D617" s="338"/>
      <c r="E617" s="338"/>
      <c r="F617" s="341" t="s">
        <v>1765</v>
      </c>
      <c r="G617" s="340">
        <v>598500</v>
      </c>
      <c r="H617" s="340"/>
      <c r="I617" s="340"/>
      <c r="J617" s="340">
        <v>598500</v>
      </c>
      <c r="K617" s="340"/>
      <c r="L617" s="340"/>
      <c r="M617" s="340"/>
      <c r="N617" s="340"/>
      <c r="O617" s="340"/>
      <c r="P617" s="340">
        <v>220402.772</v>
      </c>
      <c r="Q617" s="340"/>
      <c r="R617" s="340"/>
      <c r="S617" s="340">
        <v>220402.772</v>
      </c>
      <c r="T617" s="340"/>
      <c r="U617" s="340">
        <v>200000</v>
      </c>
      <c r="V617" s="340"/>
      <c r="W617" s="340"/>
      <c r="X617" s="340">
        <v>200000</v>
      </c>
      <c r="Y617" s="9" t="s">
        <v>490</v>
      </c>
      <c r="AC617" s="285"/>
      <c r="AE617" s="285"/>
    </row>
    <row r="618" spans="1:31" ht="76.5">
      <c r="A618" s="298" t="s">
        <v>1432</v>
      </c>
      <c r="B618" s="336" t="s">
        <v>1766</v>
      </c>
      <c r="C618" s="289"/>
      <c r="D618" s="338"/>
      <c r="E618" s="338"/>
      <c r="F618" s="341" t="s">
        <v>1767</v>
      </c>
      <c r="G618" s="340">
        <v>164000</v>
      </c>
      <c r="H618" s="340"/>
      <c r="I618" s="340"/>
      <c r="J618" s="340">
        <v>164000</v>
      </c>
      <c r="K618" s="340"/>
      <c r="L618" s="340"/>
      <c r="M618" s="340"/>
      <c r="N618" s="340"/>
      <c r="O618" s="340"/>
      <c r="P618" s="340">
        <v>2181.681</v>
      </c>
      <c r="Q618" s="340"/>
      <c r="R618" s="340"/>
      <c r="S618" s="340">
        <v>2181.681</v>
      </c>
      <c r="T618" s="340"/>
      <c r="U618" s="340">
        <v>50000</v>
      </c>
      <c r="V618" s="340"/>
      <c r="W618" s="340"/>
      <c r="X618" s="340">
        <v>50000</v>
      </c>
      <c r="Y618" s="9" t="s">
        <v>490</v>
      </c>
      <c r="AC618" s="285"/>
      <c r="AE618" s="285"/>
    </row>
    <row r="619" spans="1:31" ht="25.5">
      <c r="A619" s="298" t="s">
        <v>1435</v>
      </c>
      <c r="B619" s="336" t="s">
        <v>1768</v>
      </c>
      <c r="C619" s="289"/>
      <c r="D619" s="338"/>
      <c r="E619" s="338"/>
      <c r="F619" s="341" t="s">
        <v>1769</v>
      </c>
      <c r="G619" s="340">
        <v>65000</v>
      </c>
      <c r="H619" s="340"/>
      <c r="I619" s="340"/>
      <c r="J619" s="340">
        <v>65000</v>
      </c>
      <c r="K619" s="340"/>
      <c r="L619" s="340"/>
      <c r="M619" s="340"/>
      <c r="N619" s="340"/>
      <c r="O619" s="340"/>
      <c r="P619" s="340">
        <v>12719.597</v>
      </c>
      <c r="Q619" s="340"/>
      <c r="R619" s="340"/>
      <c r="S619" s="340">
        <v>12719.597</v>
      </c>
      <c r="T619" s="340"/>
      <c r="U619" s="340">
        <v>30000</v>
      </c>
      <c r="V619" s="340"/>
      <c r="W619" s="340"/>
      <c r="X619" s="340">
        <v>30000</v>
      </c>
      <c r="Y619" s="9" t="s">
        <v>490</v>
      </c>
      <c r="AC619" s="285"/>
      <c r="AE619" s="285"/>
    </row>
    <row r="620" spans="1:31" ht="51">
      <c r="A620" s="298" t="s">
        <v>1438</v>
      </c>
      <c r="B620" s="336" t="s">
        <v>1770</v>
      </c>
      <c r="C620" s="289"/>
      <c r="D620" s="338"/>
      <c r="E620" s="338"/>
      <c r="F620" s="341" t="s">
        <v>1771</v>
      </c>
      <c r="G620" s="340">
        <v>25065</v>
      </c>
      <c r="H620" s="340"/>
      <c r="I620" s="340"/>
      <c r="J620" s="340">
        <v>25065</v>
      </c>
      <c r="K620" s="340"/>
      <c r="L620" s="340"/>
      <c r="M620" s="340"/>
      <c r="N620" s="340"/>
      <c r="O620" s="340"/>
      <c r="P620" s="340">
        <v>4073</v>
      </c>
      <c r="Q620" s="340"/>
      <c r="R620" s="340"/>
      <c r="S620" s="340">
        <v>4073</v>
      </c>
      <c r="T620" s="340"/>
      <c r="U620" s="340">
        <v>10000</v>
      </c>
      <c r="V620" s="340"/>
      <c r="W620" s="340"/>
      <c r="X620" s="340">
        <v>10000</v>
      </c>
      <c r="Y620" s="9" t="s">
        <v>490</v>
      </c>
      <c r="AC620" s="285"/>
      <c r="AE620" s="285"/>
    </row>
    <row r="621" spans="1:31" ht="25.5">
      <c r="A621" s="298" t="s">
        <v>1441</v>
      </c>
      <c r="B621" s="336" t="s">
        <v>1772</v>
      </c>
      <c r="C621" s="289"/>
      <c r="D621" s="338"/>
      <c r="E621" s="338"/>
      <c r="F621" s="341" t="s">
        <v>1773</v>
      </c>
      <c r="G621" s="340">
        <v>5500</v>
      </c>
      <c r="H621" s="340"/>
      <c r="I621" s="340"/>
      <c r="J621" s="340">
        <v>5500</v>
      </c>
      <c r="K621" s="340"/>
      <c r="L621" s="340"/>
      <c r="M621" s="340"/>
      <c r="N621" s="340"/>
      <c r="O621" s="340"/>
      <c r="P621" s="340">
        <v>2694.10691</v>
      </c>
      <c r="Q621" s="340"/>
      <c r="R621" s="340"/>
      <c r="S621" s="340">
        <v>2694.10691</v>
      </c>
      <c r="T621" s="340"/>
      <c r="U621" s="340">
        <v>2000</v>
      </c>
      <c r="V621" s="340"/>
      <c r="W621" s="340"/>
      <c r="X621" s="340">
        <v>2000</v>
      </c>
      <c r="Y621" s="9" t="s">
        <v>490</v>
      </c>
      <c r="AC621" s="285"/>
      <c r="AE621" s="285"/>
    </row>
    <row r="622" spans="1:31" ht="38.25">
      <c r="A622" s="298" t="s">
        <v>1444</v>
      </c>
      <c r="B622" s="336" t="s">
        <v>1774</v>
      </c>
      <c r="C622" s="289"/>
      <c r="D622" s="338"/>
      <c r="E622" s="338"/>
      <c r="F622" s="341" t="s">
        <v>1775</v>
      </c>
      <c r="G622" s="340">
        <v>4000</v>
      </c>
      <c r="H622" s="340"/>
      <c r="I622" s="340"/>
      <c r="J622" s="340">
        <v>4000</v>
      </c>
      <c r="K622" s="340"/>
      <c r="L622" s="340"/>
      <c r="M622" s="340"/>
      <c r="N622" s="340"/>
      <c r="O622" s="340"/>
      <c r="P622" s="340">
        <v>1020.086</v>
      </c>
      <c r="Q622" s="340"/>
      <c r="R622" s="340"/>
      <c r="S622" s="340">
        <v>1020.086</v>
      </c>
      <c r="T622" s="340"/>
      <c r="U622" s="340">
        <v>1000</v>
      </c>
      <c r="V622" s="340"/>
      <c r="W622" s="340"/>
      <c r="X622" s="340">
        <v>1000</v>
      </c>
      <c r="Y622" s="9" t="s">
        <v>490</v>
      </c>
      <c r="AC622" s="285"/>
      <c r="AE622" s="285"/>
    </row>
    <row r="623" spans="1:31" s="285" customFormat="1" ht="38.25">
      <c r="A623" s="298" t="s">
        <v>1447</v>
      </c>
      <c r="B623" s="336" t="s">
        <v>1776</v>
      </c>
      <c r="C623" s="284"/>
      <c r="D623" s="284"/>
      <c r="E623" s="284"/>
      <c r="F623" s="341" t="s">
        <v>1777</v>
      </c>
      <c r="G623" s="299">
        <v>160000</v>
      </c>
      <c r="H623" s="299"/>
      <c r="I623" s="299"/>
      <c r="J623" s="299">
        <v>160000</v>
      </c>
      <c r="K623" s="299"/>
      <c r="L623" s="299"/>
      <c r="M623" s="299"/>
      <c r="N623" s="299"/>
      <c r="O623" s="299"/>
      <c r="P623" s="299">
        <v>46000</v>
      </c>
      <c r="Q623" s="299"/>
      <c r="R623" s="299"/>
      <c r="S623" s="299">
        <v>46000</v>
      </c>
      <c r="T623" s="299"/>
      <c r="U623" s="299">
        <v>82000</v>
      </c>
      <c r="V623" s="299"/>
      <c r="W623" s="299"/>
      <c r="X623" s="299">
        <v>82000</v>
      </c>
      <c r="Y623" s="9" t="s">
        <v>490</v>
      </c>
    </row>
    <row r="624" spans="1:31" s="285" customFormat="1" ht="51">
      <c r="A624" s="298" t="s">
        <v>1450</v>
      </c>
      <c r="B624" s="336" t="s">
        <v>1778</v>
      </c>
      <c r="C624" s="284"/>
      <c r="D624" s="284"/>
      <c r="E624" s="284"/>
      <c r="F624" s="341" t="s">
        <v>1779</v>
      </c>
      <c r="G624" s="299">
        <v>1900</v>
      </c>
      <c r="H624" s="299"/>
      <c r="I624" s="299"/>
      <c r="J624" s="299">
        <v>1900</v>
      </c>
      <c r="K624" s="299"/>
      <c r="L624" s="299"/>
      <c r="M624" s="299"/>
      <c r="N624" s="299"/>
      <c r="O624" s="299"/>
      <c r="P624" s="299">
        <v>1161.1279999999999</v>
      </c>
      <c r="Q624" s="299"/>
      <c r="R624" s="299"/>
      <c r="S624" s="299">
        <v>1161.1279999999999</v>
      </c>
      <c r="T624" s="299"/>
      <c r="U624" s="299">
        <v>500</v>
      </c>
      <c r="V624" s="299"/>
      <c r="W624" s="299"/>
      <c r="X624" s="299">
        <v>500</v>
      </c>
      <c r="Y624" s="9" t="s">
        <v>490</v>
      </c>
    </row>
    <row r="625" spans="1:31" ht="51">
      <c r="A625" s="298" t="s">
        <v>1453</v>
      </c>
      <c r="B625" s="336" t="s">
        <v>1780</v>
      </c>
      <c r="C625" s="289"/>
      <c r="D625" s="338"/>
      <c r="E625" s="338"/>
      <c r="F625" s="341" t="s">
        <v>1781</v>
      </c>
      <c r="G625" s="340">
        <v>4000</v>
      </c>
      <c r="H625" s="338"/>
      <c r="I625" s="338"/>
      <c r="J625" s="340">
        <v>4000</v>
      </c>
      <c r="K625" s="340"/>
      <c r="L625" s="338"/>
      <c r="M625" s="338"/>
      <c r="N625" s="338"/>
      <c r="O625" s="338"/>
      <c r="P625" s="293">
        <v>2064.8339999999998</v>
      </c>
      <c r="Q625" s="338"/>
      <c r="R625" s="338"/>
      <c r="S625" s="293">
        <v>2064.8339999999998</v>
      </c>
      <c r="T625" s="293"/>
      <c r="U625" s="293">
        <v>1500</v>
      </c>
      <c r="V625" s="338"/>
      <c r="W625" s="338"/>
      <c r="X625" s="293">
        <v>1500</v>
      </c>
      <c r="Y625" s="9" t="s">
        <v>490</v>
      </c>
      <c r="AC625" s="285"/>
      <c r="AE625" s="285"/>
    </row>
    <row r="626" spans="1:31" ht="51">
      <c r="A626" s="298" t="s">
        <v>1456</v>
      </c>
      <c r="B626" s="336" t="s">
        <v>1782</v>
      </c>
      <c r="C626" s="289"/>
      <c r="D626" s="338"/>
      <c r="E626" s="338"/>
      <c r="F626" s="341" t="s">
        <v>1783</v>
      </c>
      <c r="G626" s="340">
        <v>6000</v>
      </c>
      <c r="H626" s="338"/>
      <c r="I626" s="338"/>
      <c r="J626" s="340">
        <v>6000</v>
      </c>
      <c r="K626" s="340"/>
      <c r="L626" s="338"/>
      <c r="M626" s="338"/>
      <c r="N626" s="338"/>
      <c r="O626" s="338"/>
      <c r="P626" s="293">
        <v>4700</v>
      </c>
      <c r="Q626" s="338"/>
      <c r="R626" s="338"/>
      <c r="S626" s="293">
        <v>4700</v>
      </c>
      <c r="T626" s="293"/>
      <c r="U626" s="293">
        <v>1000</v>
      </c>
      <c r="V626" s="338"/>
      <c r="W626" s="338"/>
      <c r="X626" s="293">
        <v>1000</v>
      </c>
      <c r="Y626" s="9" t="s">
        <v>490</v>
      </c>
      <c r="AC626" s="285"/>
      <c r="AE626" s="285"/>
    </row>
    <row r="627" spans="1:31" ht="51">
      <c r="A627" s="298" t="s">
        <v>1459</v>
      </c>
      <c r="B627" s="336" t="s">
        <v>1784</v>
      </c>
      <c r="C627" s="289"/>
      <c r="D627" s="338"/>
      <c r="E627" s="338"/>
      <c r="F627" s="341" t="s">
        <v>1785</v>
      </c>
      <c r="G627" s="340">
        <v>80000</v>
      </c>
      <c r="H627" s="338"/>
      <c r="I627" s="338"/>
      <c r="J627" s="340">
        <v>80000</v>
      </c>
      <c r="K627" s="340"/>
      <c r="L627" s="338"/>
      <c r="M627" s="338"/>
      <c r="N627" s="338"/>
      <c r="O627" s="338"/>
      <c r="P627" s="293">
        <v>20050</v>
      </c>
      <c r="Q627" s="338"/>
      <c r="R627" s="338"/>
      <c r="S627" s="293">
        <v>20050</v>
      </c>
      <c r="T627" s="293"/>
      <c r="U627" s="293">
        <v>20000</v>
      </c>
      <c r="V627" s="338"/>
      <c r="W627" s="338"/>
      <c r="X627" s="293">
        <v>20000</v>
      </c>
      <c r="Y627" s="9" t="s">
        <v>490</v>
      </c>
      <c r="AC627" s="285"/>
      <c r="AE627" s="285"/>
    </row>
    <row r="628" spans="1:31" ht="63.75">
      <c r="A628" s="298" t="s">
        <v>1786</v>
      </c>
      <c r="B628" s="336" t="s">
        <v>1787</v>
      </c>
      <c r="C628" s="289"/>
      <c r="D628" s="338"/>
      <c r="E628" s="338"/>
      <c r="F628" s="341" t="s">
        <v>1788</v>
      </c>
      <c r="G628" s="340">
        <v>4000</v>
      </c>
      <c r="H628" s="338"/>
      <c r="I628" s="338"/>
      <c r="J628" s="340">
        <v>4000</v>
      </c>
      <c r="K628" s="340"/>
      <c r="L628" s="338"/>
      <c r="M628" s="338"/>
      <c r="N628" s="338"/>
      <c r="O628" s="338"/>
      <c r="P628" s="293">
        <v>2300</v>
      </c>
      <c r="Q628" s="338"/>
      <c r="R628" s="338"/>
      <c r="S628" s="293">
        <v>2300</v>
      </c>
      <c r="T628" s="293"/>
      <c r="U628" s="293">
        <v>900</v>
      </c>
      <c r="V628" s="338"/>
      <c r="W628" s="338"/>
      <c r="X628" s="293">
        <v>900</v>
      </c>
      <c r="Y628" s="9" t="s">
        <v>490</v>
      </c>
      <c r="AC628" s="285"/>
      <c r="AE628" s="285"/>
    </row>
    <row r="629" spans="1:31" ht="51">
      <c r="A629" s="298" t="s">
        <v>1789</v>
      </c>
      <c r="B629" s="336" t="s">
        <v>1790</v>
      </c>
      <c r="C629" s="289"/>
      <c r="D629" s="338"/>
      <c r="E629" s="338"/>
      <c r="F629" s="341" t="s">
        <v>1791</v>
      </c>
      <c r="G629" s="340">
        <v>1700</v>
      </c>
      <c r="H629" s="338"/>
      <c r="I629" s="338"/>
      <c r="J629" s="340">
        <v>1700</v>
      </c>
      <c r="K629" s="340"/>
      <c r="L629" s="338"/>
      <c r="M629" s="338"/>
      <c r="N629" s="338"/>
      <c r="O629" s="338"/>
      <c r="P629" s="293">
        <v>220</v>
      </c>
      <c r="Q629" s="338"/>
      <c r="R629" s="338"/>
      <c r="S629" s="293">
        <v>220</v>
      </c>
      <c r="T629" s="293"/>
      <c r="U629" s="293">
        <v>1000</v>
      </c>
      <c r="V629" s="338"/>
      <c r="W629" s="338"/>
      <c r="X629" s="293">
        <v>1000</v>
      </c>
      <c r="Y629" s="9" t="s">
        <v>490</v>
      </c>
      <c r="AC629" s="285"/>
      <c r="AE629" s="285"/>
    </row>
    <row r="630" spans="1:31" ht="51">
      <c r="A630" s="298" t="s">
        <v>1792</v>
      </c>
      <c r="B630" s="336" t="s">
        <v>1793</v>
      </c>
      <c r="C630" s="289"/>
      <c r="D630" s="338"/>
      <c r="E630" s="338"/>
      <c r="F630" s="341" t="s">
        <v>1794</v>
      </c>
      <c r="G630" s="340">
        <v>1495000</v>
      </c>
      <c r="H630" s="338"/>
      <c r="I630" s="338"/>
      <c r="J630" s="340">
        <v>1495000</v>
      </c>
      <c r="K630" s="340"/>
      <c r="L630" s="338"/>
      <c r="M630" s="338"/>
      <c r="N630" s="338"/>
      <c r="O630" s="338"/>
      <c r="P630" s="293">
        <v>232717.31828899999</v>
      </c>
      <c r="Q630" s="338"/>
      <c r="R630" s="338"/>
      <c r="S630" s="293">
        <v>232717.31828899999</v>
      </c>
      <c r="T630" s="293"/>
      <c r="U630" s="293">
        <v>50000</v>
      </c>
      <c r="V630" s="338"/>
      <c r="W630" s="338"/>
      <c r="X630" s="293">
        <v>50000</v>
      </c>
      <c r="Y630" s="9" t="s">
        <v>490</v>
      </c>
      <c r="AC630" s="285"/>
      <c r="AE630" s="285"/>
    </row>
    <row r="631" spans="1:31" ht="51">
      <c r="A631" s="298" t="s">
        <v>1795</v>
      </c>
      <c r="B631" s="336" t="s">
        <v>1796</v>
      </c>
      <c r="C631" s="289"/>
      <c r="D631" s="338"/>
      <c r="E631" s="338"/>
      <c r="F631" s="341" t="s">
        <v>1797</v>
      </c>
      <c r="G631" s="340">
        <v>105000</v>
      </c>
      <c r="H631" s="338"/>
      <c r="I631" s="338"/>
      <c r="J631" s="340">
        <v>105000</v>
      </c>
      <c r="K631" s="340"/>
      <c r="L631" s="338"/>
      <c r="M631" s="338"/>
      <c r="N631" s="338"/>
      <c r="O631" s="338"/>
      <c r="P631" s="293">
        <v>81382.972750000001</v>
      </c>
      <c r="Q631" s="338"/>
      <c r="R631" s="338"/>
      <c r="S631" s="293">
        <v>81382.972750000001</v>
      </c>
      <c r="T631" s="293"/>
      <c r="U631" s="293">
        <v>5000</v>
      </c>
      <c r="V631" s="338"/>
      <c r="W631" s="338"/>
      <c r="X631" s="293">
        <v>5000</v>
      </c>
      <c r="Y631" s="9" t="s">
        <v>490</v>
      </c>
      <c r="AC631" s="285"/>
      <c r="AE631" s="285"/>
    </row>
    <row r="632" spans="1:31" ht="51">
      <c r="A632" s="298" t="s">
        <v>1798</v>
      </c>
      <c r="B632" s="336" t="s">
        <v>1799</v>
      </c>
      <c r="C632" s="289"/>
      <c r="D632" s="338"/>
      <c r="E632" s="338"/>
      <c r="F632" s="341" t="s">
        <v>1800</v>
      </c>
      <c r="G632" s="340">
        <v>65450</v>
      </c>
      <c r="H632" s="338"/>
      <c r="I632" s="338"/>
      <c r="J632" s="340">
        <v>65450</v>
      </c>
      <c r="K632" s="340"/>
      <c r="L632" s="338"/>
      <c r="M632" s="338"/>
      <c r="N632" s="338"/>
      <c r="O632" s="338"/>
      <c r="P632" s="293">
        <v>40359.961134999998</v>
      </c>
      <c r="Q632" s="338"/>
      <c r="R632" s="338"/>
      <c r="S632" s="293">
        <v>40359.961134999998</v>
      </c>
      <c r="T632" s="293"/>
      <c r="U632" s="293">
        <v>10000</v>
      </c>
      <c r="V632" s="338"/>
      <c r="W632" s="338"/>
      <c r="X632" s="293">
        <v>10000</v>
      </c>
      <c r="Y632" s="9" t="s">
        <v>490</v>
      </c>
      <c r="AC632" s="285"/>
      <c r="AE632" s="285"/>
    </row>
    <row r="633" spans="1:31" ht="25.5">
      <c r="A633" s="298" t="s">
        <v>1801</v>
      </c>
      <c r="B633" s="336" t="s">
        <v>1802</v>
      </c>
      <c r="C633" s="289"/>
      <c r="D633" s="338"/>
      <c r="E633" s="338"/>
      <c r="F633" s="341" t="s">
        <v>1803</v>
      </c>
      <c r="G633" s="340">
        <v>70000</v>
      </c>
      <c r="H633" s="338"/>
      <c r="I633" s="338"/>
      <c r="J633" s="340">
        <v>70000</v>
      </c>
      <c r="K633" s="340"/>
      <c r="L633" s="338"/>
      <c r="M633" s="338"/>
      <c r="N633" s="338"/>
      <c r="O633" s="338"/>
      <c r="P633" s="293">
        <v>52549.060090999999</v>
      </c>
      <c r="Q633" s="338"/>
      <c r="R633" s="338"/>
      <c r="S633" s="293">
        <v>52549.060090999999</v>
      </c>
      <c r="T633" s="293"/>
      <c r="U633" s="293">
        <v>10000</v>
      </c>
      <c r="V633" s="338"/>
      <c r="W633" s="338"/>
      <c r="X633" s="293">
        <v>10000</v>
      </c>
      <c r="Y633" s="9" t="s">
        <v>490</v>
      </c>
      <c r="AC633" s="285"/>
      <c r="AE633" s="285"/>
    </row>
    <row r="634" spans="1:31" ht="38.25">
      <c r="A634" s="298" t="s">
        <v>1804</v>
      </c>
      <c r="B634" s="336" t="s">
        <v>1805</v>
      </c>
      <c r="C634" s="289"/>
      <c r="D634" s="338"/>
      <c r="E634" s="338"/>
      <c r="F634" s="341" t="s">
        <v>1806</v>
      </c>
      <c r="G634" s="340">
        <v>148000</v>
      </c>
      <c r="H634" s="338"/>
      <c r="I634" s="338"/>
      <c r="J634" s="340">
        <v>148000</v>
      </c>
      <c r="K634" s="340"/>
      <c r="L634" s="338"/>
      <c r="M634" s="338"/>
      <c r="N634" s="338"/>
      <c r="O634" s="338"/>
      <c r="P634" s="293">
        <v>55645.882700000002</v>
      </c>
      <c r="Q634" s="338"/>
      <c r="R634" s="338"/>
      <c r="S634" s="293">
        <v>55645.882700000002</v>
      </c>
      <c r="T634" s="293"/>
      <c r="U634" s="293">
        <v>50000</v>
      </c>
      <c r="V634" s="338"/>
      <c r="W634" s="338"/>
      <c r="X634" s="293">
        <v>50000</v>
      </c>
      <c r="Y634" s="9" t="s">
        <v>490</v>
      </c>
      <c r="AC634" s="285"/>
      <c r="AE634" s="285"/>
    </row>
    <row r="635" spans="1:31" s="285" customFormat="1" ht="25.5">
      <c r="A635" s="298" t="s">
        <v>1807</v>
      </c>
      <c r="B635" s="336" t="s">
        <v>1808</v>
      </c>
      <c r="C635" s="284"/>
      <c r="D635" s="284"/>
      <c r="E635" s="284"/>
      <c r="F635" s="341" t="s">
        <v>1809</v>
      </c>
      <c r="G635" s="299">
        <v>42000</v>
      </c>
      <c r="H635" s="299"/>
      <c r="I635" s="299"/>
      <c r="J635" s="299">
        <v>42000</v>
      </c>
      <c r="K635" s="299"/>
      <c r="L635" s="299"/>
      <c r="M635" s="299"/>
      <c r="N635" s="299"/>
      <c r="O635" s="299"/>
      <c r="P635" s="299">
        <v>11386.442643</v>
      </c>
      <c r="Q635" s="299"/>
      <c r="R635" s="299"/>
      <c r="S635" s="299">
        <v>11386.442643</v>
      </c>
      <c r="T635" s="299"/>
      <c r="U635" s="299">
        <v>5000</v>
      </c>
      <c r="V635" s="299"/>
      <c r="W635" s="299"/>
      <c r="X635" s="299">
        <v>5000</v>
      </c>
      <c r="Y635" s="9" t="s">
        <v>490</v>
      </c>
    </row>
    <row r="636" spans="1:31" s="285" customFormat="1" ht="25.5">
      <c r="A636" s="298" t="s">
        <v>1810</v>
      </c>
      <c r="B636" s="336" t="s">
        <v>1811</v>
      </c>
      <c r="C636" s="284"/>
      <c r="D636" s="284"/>
      <c r="E636" s="284"/>
      <c r="F636" s="341" t="s">
        <v>1812</v>
      </c>
      <c r="G636" s="299">
        <v>22000</v>
      </c>
      <c r="H636" s="299"/>
      <c r="I636" s="299"/>
      <c r="J636" s="299">
        <v>22000</v>
      </c>
      <c r="K636" s="299"/>
      <c r="L636" s="299"/>
      <c r="M636" s="299"/>
      <c r="N636" s="299"/>
      <c r="O636" s="299"/>
      <c r="P636" s="299">
        <v>9330</v>
      </c>
      <c r="Q636" s="299"/>
      <c r="R636" s="299"/>
      <c r="S636" s="299">
        <v>9330</v>
      </c>
      <c r="T636" s="299"/>
      <c r="U636" s="299">
        <v>8300</v>
      </c>
      <c r="V636" s="299"/>
      <c r="W636" s="299"/>
      <c r="X636" s="299">
        <v>8300</v>
      </c>
      <c r="Y636" s="9" t="s">
        <v>490</v>
      </c>
    </row>
    <row r="637" spans="1:31" s="285" customFormat="1" ht="63.75">
      <c r="A637" s="298" t="s">
        <v>1813</v>
      </c>
      <c r="B637" s="336" t="s">
        <v>1814</v>
      </c>
      <c r="C637" s="289"/>
      <c r="D637" s="284"/>
      <c r="E637" s="284"/>
      <c r="F637" s="341" t="s">
        <v>1815</v>
      </c>
      <c r="G637" s="339">
        <v>28000</v>
      </c>
      <c r="H637" s="299"/>
      <c r="I637" s="339"/>
      <c r="J637" s="299">
        <v>28000</v>
      </c>
      <c r="K637" s="299"/>
      <c r="L637" s="339"/>
      <c r="M637" s="299"/>
      <c r="N637" s="339"/>
      <c r="O637" s="299"/>
      <c r="P637" s="299">
        <v>24000</v>
      </c>
      <c r="Q637" s="299"/>
      <c r="R637" s="299"/>
      <c r="S637" s="299">
        <v>24000</v>
      </c>
      <c r="T637" s="299"/>
      <c r="U637" s="299">
        <v>2000</v>
      </c>
      <c r="V637" s="299"/>
      <c r="W637" s="299"/>
      <c r="X637" s="299">
        <v>2000</v>
      </c>
      <c r="Y637" s="9" t="s">
        <v>490</v>
      </c>
    </row>
    <row r="638" spans="1:31" s="329" customFormat="1" ht="18.75">
      <c r="A638" s="282" t="s">
        <v>1816</v>
      </c>
      <c r="B638" s="286" t="s">
        <v>453</v>
      </c>
      <c r="C638" s="320"/>
      <c r="D638" s="328"/>
      <c r="E638" s="328"/>
      <c r="F638" s="320"/>
      <c r="G638" s="327">
        <f t="shared" ref="G638:X638" si="19">G639</f>
        <v>2535029</v>
      </c>
      <c r="H638" s="327">
        <f t="shared" si="19"/>
        <v>0</v>
      </c>
      <c r="I638" s="327">
        <f t="shared" si="19"/>
        <v>0</v>
      </c>
      <c r="J638" s="327">
        <f t="shared" si="19"/>
        <v>1163029</v>
      </c>
      <c r="K638" s="327">
        <f t="shared" si="19"/>
        <v>0</v>
      </c>
      <c r="L638" s="327">
        <f t="shared" si="19"/>
        <v>0</v>
      </c>
      <c r="M638" s="327">
        <f t="shared" si="19"/>
        <v>0</v>
      </c>
      <c r="N638" s="327">
        <f t="shared" si="19"/>
        <v>0</v>
      </c>
      <c r="O638" s="327">
        <f t="shared" si="19"/>
        <v>0</v>
      </c>
      <c r="P638" s="327">
        <f t="shared" si="19"/>
        <v>811365</v>
      </c>
      <c r="Q638" s="327">
        <f t="shared" si="19"/>
        <v>0</v>
      </c>
      <c r="R638" s="327">
        <f t="shared" si="19"/>
        <v>0</v>
      </c>
      <c r="S638" s="327">
        <f t="shared" si="19"/>
        <v>811365</v>
      </c>
      <c r="T638" s="327">
        <f t="shared" si="19"/>
        <v>0</v>
      </c>
      <c r="U638" s="327">
        <f t="shared" si="19"/>
        <v>126274</v>
      </c>
      <c r="V638" s="327">
        <f t="shared" si="19"/>
        <v>0</v>
      </c>
      <c r="W638" s="327">
        <f t="shared" si="19"/>
        <v>0</v>
      </c>
      <c r="X638" s="327">
        <f t="shared" si="19"/>
        <v>126274</v>
      </c>
      <c r="Y638" s="9" t="s">
        <v>490</v>
      </c>
      <c r="AC638" s="285"/>
      <c r="AE638" s="285"/>
    </row>
    <row r="639" spans="1:31" s="285" customFormat="1" ht="25.5">
      <c r="A639" s="282"/>
      <c r="B639" s="286" t="s">
        <v>1817</v>
      </c>
      <c r="C639" s="284"/>
      <c r="D639" s="284"/>
      <c r="E639" s="284"/>
      <c r="F639" s="284"/>
      <c r="G639" s="280">
        <f>SUM(G640:G644)</f>
        <v>2535029</v>
      </c>
      <c r="H639" s="280">
        <f t="shared" ref="H639:X639" si="20">SUM(H640:H644)</f>
        <v>0</v>
      </c>
      <c r="I639" s="280">
        <f t="shared" si="20"/>
        <v>0</v>
      </c>
      <c r="J639" s="280">
        <f t="shared" si="20"/>
        <v>1163029</v>
      </c>
      <c r="K639" s="280">
        <f t="shared" si="20"/>
        <v>0</v>
      </c>
      <c r="L639" s="280">
        <f t="shared" si="20"/>
        <v>0</v>
      </c>
      <c r="M639" s="280">
        <f t="shared" si="20"/>
        <v>0</v>
      </c>
      <c r="N639" s="280">
        <f t="shared" si="20"/>
        <v>0</v>
      </c>
      <c r="O639" s="280">
        <f t="shared" si="20"/>
        <v>0</v>
      </c>
      <c r="P639" s="280">
        <f t="shared" si="20"/>
        <v>811365</v>
      </c>
      <c r="Q639" s="280">
        <f t="shared" si="20"/>
        <v>0</v>
      </c>
      <c r="R639" s="280">
        <f t="shared" si="20"/>
        <v>0</v>
      </c>
      <c r="S639" s="280">
        <f t="shared" si="20"/>
        <v>811365</v>
      </c>
      <c r="T639" s="280">
        <f t="shared" si="20"/>
        <v>0</v>
      </c>
      <c r="U639" s="280">
        <f t="shared" si="20"/>
        <v>126274</v>
      </c>
      <c r="V639" s="280">
        <f t="shared" si="20"/>
        <v>0</v>
      </c>
      <c r="W639" s="280">
        <f t="shared" si="20"/>
        <v>0</v>
      </c>
      <c r="X639" s="280">
        <f t="shared" si="20"/>
        <v>126274</v>
      </c>
      <c r="Y639" s="9" t="s">
        <v>490</v>
      </c>
    </row>
    <row r="640" spans="1:31" ht="51">
      <c r="A640" s="289">
        <v>1</v>
      </c>
      <c r="B640" s="288" t="s">
        <v>1818</v>
      </c>
      <c r="C640" s="289" t="s">
        <v>1819</v>
      </c>
      <c r="D640" s="338"/>
      <c r="E640" s="338"/>
      <c r="F640" s="289" t="s">
        <v>1820</v>
      </c>
      <c r="G640" s="340">
        <v>185038</v>
      </c>
      <c r="H640" s="338"/>
      <c r="I640" s="340"/>
      <c r="J640" s="340">
        <v>185038</v>
      </c>
      <c r="K640" s="340"/>
      <c r="L640" s="340"/>
      <c r="M640" s="340"/>
      <c r="N640" s="340"/>
      <c r="O640" s="340"/>
      <c r="P640" s="340">
        <v>180500</v>
      </c>
      <c r="Q640" s="340"/>
      <c r="R640" s="340"/>
      <c r="S640" s="340">
        <v>180500</v>
      </c>
      <c r="T640" s="340"/>
      <c r="U640" s="293">
        <v>0</v>
      </c>
      <c r="V640" s="338"/>
      <c r="W640" s="338"/>
      <c r="X640" s="293">
        <v>0</v>
      </c>
      <c r="Y640" s="9" t="s">
        <v>490</v>
      </c>
      <c r="AC640" s="285"/>
      <c r="AE640" s="285"/>
    </row>
    <row r="641" spans="1:31" ht="51">
      <c r="A641" s="289">
        <v>2</v>
      </c>
      <c r="B641" s="288" t="s">
        <v>1821</v>
      </c>
      <c r="C641" s="289" t="s">
        <v>1819</v>
      </c>
      <c r="D641" s="338"/>
      <c r="E641" s="338"/>
      <c r="F641" s="289" t="s">
        <v>1822</v>
      </c>
      <c r="G641" s="340">
        <v>349823</v>
      </c>
      <c r="H641" s="338"/>
      <c r="I641" s="338"/>
      <c r="J641" s="340">
        <v>177823</v>
      </c>
      <c r="K641" s="340"/>
      <c r="L641" s="338"/>
      <c r="M641" s="338"/>
      <c r="N641" s="338"/>
      <c r="O641" s="338"/>
      <c r="P641" s="293">
        <v>173000</v>
      </c>
      <c r="Q641" s="338"/>
      <c r="R641" s="338"/>
      <c r="S641" s="293">
        <v>173000</v>
      </c>
      <c r="T641" s="293"/>
      <c r="U641" s="293">
        <v>500</v>
      </c>
      <c r="V641" s="338"/>
      <c r="W641" s="338"/>
      <c r="X641" s="293">
        <v>500</v>
      </c>
      <c r="Y641" s="9" t="s">
        <v>490</v>
      </c>
      <c r="AC641" s="285"/>
      <c r="AE641" s="285"/>
    </row>
    <row r="642" spans="1:31" ht="51">
      <c r="A642" s="289">
        <v>3</v>
      </c>
      <c r="B642" s="288" t="s">
        <v>1823</v>
      </c>
      <c r="C642" s="289" t="s">
        <v>1819</v>
      </c>
      <c r="D642" s="338"/>
      <c r="E642" s="338"/>
      <c r="F642" s="289" t="s">
        <v>1824</v>
      </c>
      <c r="G642" s="340">
        <v>197250</v>
      </c>
      <c r="H642" s="338"/>
      <c r="I642" s="338"/>
      <c r="J642" s="340">
        <v>197250</v>
      </c>
      <c r="K642" s="340"/>
      <c r="L642" s="338"/>
      <c r="M642" s="338"/>
      <c r="N642" s="338"/>
      <c r="O642" s="338"/>
      <c r="P642" s="293">
        <v>142000</v>
      </c>
      <c r="Q642" s="338"/>
      <c r="R642" s="338"/>
      <c r="S642" s="293">
        <v>142000</v>
      </c>
      <c r="T642" s="293"/>
      <c r="U642" s="293">
        <v>36000</v>
      </c>
      <c r="V642" s="338"/>
      <c r="W642" s="338"/>
      <c r="X642" s="293">
        <v>36000</v>
      </c>
      <c r="Y642" s="9" t="s">
        <v>490</v>
      </c>
      <c r="AC642" s="285"/>
      <c r="AE642" s="285"/>
    </row>
    <row r="643" spans="1:31" ht="51">
      <c r="A643" s="289">
        <v>4</v>
      </c>
      <c r="B643" s="288" t="s">
        <v>1825</v>
      </c>
      <c r="C643" s="289" t="s">
        <v>1819</v>
      </c>
      <c r="D643" s="338"/>
      <c r="E643" s="338"/>
      <c r="F643" s="289" t="s">
        <v>1826</v>
      </c>
      <c r="G643" s="340">
        <v>395918</v>
      </c>
      <c r="H643" s="338"/>
      <c r="I643" s="338"/>
      <c r="J643" s="340">
        <v>395918</v>
      </c>
      <c r="K643" s="340"/>
      <c r="L643" s="338"/>
      <c r="M643" s="338"/>
      <c r="N643" s="338"/>
      <c r="O643" s="338"/>
      <c r="P643" s="293">
        <v>254083</v>
      </c>
      <c r="Q643" s="338"/>
      <c r="R643" s="338"/>
      <c r="S643" s="293">
        <v>254083</v>
      </c>
      <c r="T643" s="293"/>
      <c r="U643" s="293">
        <v>33000</v>
      </c>
      <c r="V643" s="338"/>
      <c r="W643" s="338"/>
      <c r="X643" s="293">
        <v>33000</v>
      </c>
      <c r="Y643" s="9" t="s">
        <v>490</v>
      </c>
      <c r="AC643" s="285"/>
      <c r="AE643" s="285"/>
    </row>
    <row r="644" spans="1:31" ht="51">
      <c r="A644" s="289">
        <v>5</v>
      </c>
      <c r="B644" s="288" t="s">
        <v>1827</v>
      </c>
      <c r="C644" s="289" t="s">
        <v>1819</v>
      </c>
      <c r="D644" s="338"/>
      <c r="E644" s="338"/>
      <c r="F644" s="289" t="s">
        <v>1828</v>
      </c>
      <c r="G644" s="340">
        <v>1407000</v>
      </c>
      <c r="H644" s="338"/>
      <c r="I644" s="338"/>
      <c r="J644" s="340">
        <v>207000</v>
      </c>
      <c r="K644" s="340"/>
      <c r="L644" s="338"/>
      <c r="M644" s="338"/>
      <c r="N644" s="338"/>
      <c r="O644" s="338"/>
      <c r="P644" s="293">
        <v>61782</v>
      </c>
      <c r="Q644" s="338"/>
      <c r="R644" s="338"/>
      <c r="S644" s="293">
        <v>61782</v>
      </c>
      <c r="T644" s="293"/>
      <c r="U644" s="293">
        <v>56774</v>
      </c>
      <c r="V644" s="338"/>
      <c r="W644" s="338"/>
      <c r="X644" s="293">
        <v>56774</v>
      </c>
      <c r="Y644" s="9" t="s">
        <v>490</v>
      </c>
      <c r="AC644" s="285"/>
      <c r="AE644" s="285"/>
    </row>
    <row r="645" spans="1:31" s="329" customFormat="1" ht="25.5">
      <c r="A645" s="320" t="s">
        <v>1829</v>
      </c>
      <c r="B645" s="348" t="s">
        <v>454</v>
      </c>
      <c r="C645" s="320"/>
      <c r="D645" s="328"/>
      <c r="E645" s="328"/>
      <c r="F645" s="320"/>
      <c r="G645" s="327">
        <f>G646</f>
        <v>519926</v>
      </c>
      <c r="H645" s="327">
        <f t="shared" ref="H645:X645" si="21">H646</f>
        <v>0</v>
      </c>
      <c r="I645" s="327">
        <f t="shared" si="21"/>
        <v>0</v>
      </c>
      <c r="J645" s="327">
        <f t="shared" si="21"/>
        <v>225926</v>
      </c>
      <c r="K645" s="327">
        <f t="shared" si="21"/>
        <v>0</v>
      </c>
      <c r="L645" s="327">
        <f t="shared" si="21"/>
        <v>0</v>
      </c>
      <c r="M645" s="327">
        <f t="shared" si="21"/>
        <v>0</v>
      </c>
      <c r="N645" s="327">
        <f t="shared" si="21"/>
        <v>0</v>
      </c>
      <c r="O645" s="327">
        <f t="shared" si="21"/>
        <v>0</v>
      </c>
      <c r="P645" s="327">
        <f t="shared" si="21"/>
        <v>165646</v>
      </c>
      <c r="Q645" s="327">
        <f t="shared" si="21"/>
        <v>0</v>
      </c>
      <c r="R645" s="327">
        <f t="shared" si="21"/>
        <v>0</v>
      </c>
      <c r="S645" s="327">
        <f t="shared" si="21"/>
        <v>165646</v>
      </c>
      <c r="T645" s="327">
        <f t="shared" si="21"/>
        <v>0</v>
      </c>
      <c r="U645" s="327">
        <f t="shared" si="21"/>
        <v>50000</v>
      </c>
      <c r="V645" s="327">
        <f t="shared" si="21"/>
        <v>0</v>
      </c>
      <c r="W645" s="327">
        <f t="shared" si="21"/>
        <v>0</v>
      </c>
      <c r="X645" s="327">
        <f t="shared" si="21"/>
        <v>50000</v>
      </c>
      <c r="AC645" s="349"/>
      <c r="AE645" s="349"/>
    </row>
    <row r="646" spans="1:31" s="329" customFormat="1" ht="25.5">
      <c r="A646" s="320"/>
      <c r="B646" s="286" t="s">
        <v>1463</v>
      </c>
      <c r="C646" s="320"/>
      <c r="D646" s="328"/>
      <c r="E646" s="328"/>
      <c r="F646" s="320"/>
      <c r="G646" s="327">
        <f>SUM(G647)</f>
        <v>519926</v>
      </c>
      <c r="H646" s="327">
        <f t="shared" ref="H646:X646" si="22">SUM(H647)</f>
        <v>0</v>
      </c>
      <c r="I646" s="327">
        <f t="shared" si="22"/>
        <v>0</v>
      </c>
      <c r="J646" s="327">
        <f t="shared" si="22"/>
        <v>225926</v>
      </c>
      <c r="K646" s="327">
        <f t="shared" si="22"/>
        <v>0</v>
      </c>
      <c r="L646" s="327">
        <f t="shared" si="22"/>
        <v>0</v>
      </c>
      <c r="M646" s="327">
        <f t="shared" si="22"/>
        <v>0</v>
      </c>
      <c r="N646" s="327">
        <f t="shared" si="22"/>
        <v>0</v>
      </c>
      <c r="O646" s="327">
        <f t="shared" si="22"/>
        <v>0</v>
      </c>
      <c r="P646" s="327">
        <f t="shared" si="22"/>
        <v>165646</v>
      </c>
      <c r="Q646" s="327">
        <f t="shared" si="22"/>
        <v>0</v>
      </c>
      <c r="R646" s="327">
        <f t="shared" si="22"/>
        <v>0</v>
      </c>
      <c r="S646" s="327">
        <f t="shared" si="22"/>
        <v>165646</v>
      </c>
      <c r="T646" s="327">
        <f t="shared" si="22"/>
        <v>0</v>
      </c>
      <c r="U646" s="327">
        <f t="shared" si="22"/>
        <v>50000</v>
      </c>
      <c r="V646" s="327">
        <f t="shared" si="22"/>
        <v>0</v>
      </c>
      <c r="W646" s="327">
        <f t="shared" si="22"/>
        <v>0</v>
      </c>
      <c r="X646" s="327">
        <f t="shared" si="22"/>
        <v>50000</v>
      </c>
      <c r="AC646" s="349"/>
      <c r="AE646" s="349"/>
    </row>
    <row r="647" spans="1:31" ht="76.5">
      <c r="A647" s="289"/>
      <c r="B647" s="288" t="s">
        <v>1830</v>
      </c>
      <c r="C647" s="289"/>
      <c r="D647" s="338"/>
      <c r="E647" s="338"/>
      <c r="F647" s="290" t="s">
        <v>1831</v>
      </c>
      <c r="G647" s="340">
        <v>519926</v>
      </c>
      <c r="H647" s="338"/>
      <c r="I647" s="338"/>
      <c r="J647" s="340">
        <v>225926</v>
      </c>
      <c r="K647" s="340"/>
      <c r="L647" s="338"/>
      <c r="M647" s="338"/>
      <c r="N647" s="338"/>
      <c r="O647" s="338"/>
      <c r="P647" s="293">
        <v>165646</v>
      </c>
      <c r="Q647" s="338"/>
      <c r="R647" s="338"/>
      <c r="S647" s="293">
        <v>165646</v>
      </c>
      <c r="T647" s="293"/>
      <c r="U647" s="293">
        <v>50000</v>
      </c>
      <c r="V647" s="338"/>
      <c r="W647" s="338"/>
      <c r="X647" s="293">
        <v>50000</v>
      </c>
      <c r="AC647" s="285"/>
      <c r="AE647" s="285"/>
    </row>
    <row r="648" spans="1:31" s="329" customFormat="1" ht="18.75">
      <c r="A648" s="320" t="s">
        <v>1832</v>
      </c>
      <c r="B648" s="502" t="s">
        <v>456</v>
      </c>
      <c r="C648" s="320"/>
      <c r="D648" s="328"/>
      <c r="E648" s="328"/>
      <c r="F648" s="320"/>
      <c r="G648" s="327">
        <f>G649</f>
        <v>9968</v>
      </c>
      <c r="H648" s="327">
        <f t="shared" ref="H648:X648" si="23">H649</f>
        <v>0</v>
      </c>
      <c r="I648" s="327">
        <f t="shared" si="23"/>
        <v>0</v>
      </c>
      <c r="J648" s="327">
        <f t="shared" si="23"/>
        <v>9968</v>
      </c>
      <c r="K648" s="327">
        <f t="shared" si="23"/>
        <v>0</v>
      </c>
      <c r="L648" s="327">
        <f t="shared" si="23"/>
        <v>0</v>
      </c>
      <c r="M648" s="327">
        <f t="shared" si="23"/>
        <v>0</v>
      </c>
      <c r="N648" s="327">
        <f t="shared" si="23"/>
        <v>0</v>
      </c>
      <c r="O648" s="327">
        <f t="shared" si="23"/>
        <v>0</v>
      </c>
      <c r="P648" s="327">
        <f t="shared" si="23"/>
        <v>3000</v>
      </c>
      <c r="Q648" s="327">
        <f t="shared" si="23"/>
        <v>0</v>
      </c>
      <c r="R648" s="327">
        <f t="shared" si="23"/>
        <v>0</v>
      </c>
      <c r="S648" s="327">
        <f t="shared" si="23"/>
        <v>3000</v>
      </c>
      <c r="T648" s="327">
        <f t="shared" si="23"/>
        <v>0</v>
      </c>
      <c r="U648" s="327">
        <f t="shared" si="23"/>
        <v>5000</v>
      </c>
      <c r="V648" s="327">
        <f t="shared" si="23"/>
        <v>0</v>
      </c>
      <c r="W648" s="327">
        <f t="shared" si="23"/>
        <v>0</v>
      </c>
      <c r="X648" s="327">
        <f t="shared" si="23"/>
        <v>5000</v>
      </c>
      <c r="AC648" s="349"/>
      <c r="AE648" s="349"/>
    </row>
    <row r="649" spans="1:31" s="329" customFormat="1" ht="25.5">
      <c r="A649" s="320"/>
      <c r="B649" s="286" t="s">
        <v>1463</v>
      </c>
      <c r="C649" s="320"/>
      <c r="D649" s="328"/>
      <c r="E649" s="328"/>
      <c r="F649" s="320"/>
      <c r="G649" s="327">
        <f>SUM(G650)</f>
        <v>9968</v>
      </c>
      <c r="H649" s="327">
        <f t="shared" ref="H649:X649" si="24">SUM(H650)</f>
        <v>0</v>
      </c>
      <c r="I649" s="327">
        <f t="shared" si="24"/>
        <v>0</v>
      </c>
      <c r="J649" s="327">
        <f t="shared" si="24"/>
        <v>9968</v>
      </c>
      <c r="K649" s="327">
        <f t="shared" si="24"/>
        <v>0</v>
      </c>
      <c r="L649" s="327">
        <f t="shared" si="24"/>
        <v>0</v>
      </c>
      <c r="M649" s="327">
        <f t="shared" si="24"/>
        <v>0</v>
      </c>
      <c r="N649" s="327">
        <f t="shared" si="24"/>
        <v>0</v>
      </c>
      <c r="O649" s="327">
        <f t="shared" si="24"/>
        <v>0</v>
      </c>
      <c r="P649" s="327">
        <f t="shared" si="24"/>
        <v>3000</v>
      </c>
      <c r="Q649" s="327">
        <f t="shared" si="24"/>
        <v>0</v>
      </c>
      <c r="R649" s="327">
        <f t="shared" si="24"/>
        <v>0</v>
      </c>
      <c r="S649" s="327">
        <f t="shared" si="24"/>
        <v>3000</v>
      </c>
      <c r="T649" s="327">
        <f t="shared" si="24"/>
        <v>0</v>
      </c>
      <c r="U649" s="327">
        <f t="shared" si="24"/>
        <v>5000</v>
      </c>
      <c r="V649" s="327">
        <f t="shared" si="24"/>
        <v>0</v>
      </c>
      <c r="W649" s="327">
        <f t="shared" si="24"/>
        <v>0</v>
      </c>
      <c r="X649" s="327">
        <f t="shared" si="24"/>
        <v>5000</v>
      </c>
      <c r="AC649" s="349"/>
      <c r="AE649" s="349"/>
    </row>
    <row r="650" spans="1:31" ht="38.25">
      <c r="A650" s="289"/>
      <c r="B650" s="350" t="s">
        <v>1833</v>
      </c>
      <c r="C650" s="289"/>
      <c r="D650" s="338"/>
      <c r="E650" s="338"/>
      <c r="F650" s="290" t="s">
        <v>1834</v>
      </c>
      <c r="G650" s="340">
        <v>9968</v>
      </c>
      <c r="H650" s="338"/>
      <c r="I650" s="338"/>
      <c r="J650" s="340">
        <v>9968</v>
      </c>
      <c r="K650" s="340"/>
      <c r="L650" s="338"/>
      <c r="M650" s="338"/>
      <c r="N650" s="338"/>
      <c r="O650" s="338"/>
      <c r="P650" s="293">
        <v>3000</v>
      </c>
      <c r="Q650" s="338"/>
      <c r="R650" s="338"/>
      <c r="S650" s="293">
        <v>3000</v>
      </c>
      <c r="T650" s="293"/>
      <c r="U650" s="293">
        <v>5000</v>
      </c>
      <c r="V650" s="338"/>
      <c r="W650" s="338"/>
      <c r="X650" s="293">
        <v>5000</v>
      </c>
      <c r="AC650" s="285"/>
      <c r="AE650" s="285"/>
    </row>
    <row r="651" spans="1:31" s="349" customFormat="1" ht="25.5">
      <c r="A651" s="282" t="s">
        <v>1835</v>
      </c>
      <c r="B651" s="503" t="s">
        <v>458</v>
      </c>
      <c r="C651" s="351"/>
      <c r="D651" s="351"/>
      <c r="E651" s="351"/>
      <c r="F651" s="351"/>
      <c r="G651" s="280">
        <f t="shared" ref="G651:X651" si="25">G652</f>
        <v>44900.425000000003</v>
      </c>
      <c r="H651" s="280">
        <f t="shared" si="25"/>
        <v>0</v>
      </c>
      <c r="I651" s="280">
        <f t="shared" si="25"/>
        <v>0</v>
      </c>
      <c r="J651" s="280">
        <f t="shared" si="25"/>
        <v>44900.425000000003</v>
      </c>
      <c r="K651" s="280"/>
      <c r="L651" s="280">
        <f t="shared" si="25"/>
        <v>0</v>
      </c>
      <c r="M651" s="280">
        <f t="shared" si="25"/>
        <v>0</v>
      </c>
      <c r="N651" s="280">
        <f t="shared" si="25"/>
        <v>0</v>
      </c>
      <c r="O651" s="280">
        <f t="shared" si="25"/>
        <v>0</v>
      </c>
      <c r="P651" s="280">
        <f t="shared" si="25"/>
        <v>44163.205999999998</v>
      </c>
      <c r="Q651" s="280">
        <f t="shared" si="25"/>
        <v>0</v>
      </c>
      <c r="R651" s="280">
        <f t="shared" si="25"/>
        <v>0</v>
      </c>
      <c r="S651" s="280">
        <f t="shared" si="25"/>
        <v>44163.205999999998</v>
      </c>
      <c r="T651" s="280"/>
      <c r="U651" s="280">
        <f t="shared" si="25"/>
        <v>714</v>
      </c>
      <c r="V651" s="280">
        <f t="shared" si="25"/>
        <v>0</v>
      </c>
      <c r="W651" s="280">
        <f t="shared" si="25"/>
        <v>0</v>
      </c>
      <c r="X651" s="280">
        <f t="shared" si="25"/>
        <v>714</v>
      </c>
      <c r="Y651" s="329" t="s">
        <v>490</v>
      </c>
    </row>
    <row r="652" spans="1:31" s="285" customFormat="1" ht="25.5">
      <c r="A652" s="282"/>
      <c r="B652" s="286" t="s">
        <v>1463</v>
      </c>
      <c r="C652" s="284"/>
      <c r="D652" s="284"/>
      <c r="E652" s="284"/>
      <c r="F652" s="284"/>
      <c r="G652" s="280">
        <f>SUM(G653:G653)</f>
        <v>44900.425000000003</v>
      </c>
      <c r="H652" s="280">
        <f t="shared" ref="H652:X652" si="26">SUM(H653:H653)</f>
        <v>0</v>
      </c>
      <c r="I652" s="280">
        <f t="shared" si="26"/>
        <v>0</v>
      </c>
      <c r="J652" s="280">
        <f t="shared" si="26"/>
        <v>44900.425000000003</v>
      </c>
      <c r="K652" s="280">
        <f t="shared" si="26"/>
        <v>0</v>
      </c>
      <c r="L652" s="280">
        <f t="shared" si="26"/>
        <v>0</v>
      </c>
      <c r="M652" s="280">
        <f t="shared" si="26"/>
        <v>0</v>
      </c>
      <c r="N652" s="280">
        <f t="shared" si="26"/>
        <v>0</v>
      </c>
      <c r="O652" s="280">
        <f t="shared" si="26"/>
        <v>0</v>
      </c>
      <c r="P652" s="280">
        <f t="shared" si="26"/>
        <v>44163.205999999998</v>
      </c>
      <c r="Q652" s="280">
        <f t="shared" si="26"/>
        <v>0</v>
      </c>
      <c r="R652" s="280">
        <f t="shared" si="26"/>
        <v>0</v>
      </c>
      <c r="S652" s="280">
        <f t="shared" si="26"/>
        <v>44163.205999999998</v>
      </c>
      <c r="T652" s="280">
        <f t="shared" si="26"/>
        <v>0</v>
      </c>
      <c r="U652" s="280">
        <f t="shared" si="26"/>
        <v>714</v>
      </c>
      <c r="V652" s="280">
        <f t="shared" si="26"/>
        <v>0</v>
      </c>
      <c r="W652" s="280">
        <f t="shared" si="26"/>
        <v>0</v>
      </c>
      <c r="X652" s="280">
        <f t="shared" si="26"/>
        <v>714</v>
      </c>
      <c r="Y652" s="9" t="s">
        <v>490</v>
      </c>
    </row>
    <row r="653" spans="1:31" ht="25.5">
      <c r="A653" s="289">
        <v>1</v>
      </c>
      <c r="B653" s="288" t="s">
        <v>1836</v>
      </c>
      <c r="C653" s="289" t="s">
        <v>1837</v>
      </c>
      <c r="D653" s="338"/>
      <c r="E653" s="338"/>
      <c r="F653" s="290" t="s">
        <v>1838</v>
      </c>
      <c r="G653" s="340">
        <v>44900.425000000003</v>
      </c>
      <c r="H653" s="338"/>
      <c r="I653" s="338"/>
      <c r="J653" s="340">
        <v>44900.425000000003</v>
      </c>
      <c r="K653" s="340"/>
      <c r="L653" s="338"/>
      <c r="M653" s="338"/>
      <c r="N653" s="338"/>
      <c r="O653" s="338"/>
      <c r="P653" s="293">
        <v>44163.205999999998</v>
      </c>
      <c r="Q653" s="338"/>
      <c r="R653" s="338"/>
      <c r="S653" s="293">
        <v>44163.205999999998</v>
      </c>
      <c r="T653" s="293"/>
      <c r="U653" s="293">
        <v>714</v>
      </c>
      <c r="V653" s="338"/>
      <c r="W653" s="338"/>
      <c r="X653" s="293">
        <v>714</v>
      </c>
      <c r="Y653" s="9" t="s">
        <v>490</v>
      </c>
      <c r="AC653" s="285"/>
      <c r="AE653" s="285"/>
    </row>
    <row r="654" spans="1:31" s="285" customFormat="1" ht="18.75">
      <c r="A654" s="282" t="s">
        <v>1839</v>
      </c>
      <c r="B654" s="286" t="s">
        <v>459</v>
      </c>
      <c r="C654" s="284"/>
      <c r="D654" s="284"/>
      <c r="E654" s="284"/>
      <c r="F654" s="284"/>
      <c r="G654" s="280">
        <f t="shared" ref="G654:X654" si="27">G655</f>
        <v>21738</v>
      </c>
      <c r="H654" s="280">
        <f t="shared" si="27"/>
        <v>0</v>
      </c>
      <c r="I654" s="280">
        <f t="shared" si="27"/>
        <v>0</v>
      </c>
      <c r="J654" s="280">
        <f t="shared" si="27"/>
        <v>21738</v>
      </c>
      <c r="K654" s="280"/>
      <c r="L654" s="280">
        <f t="shared" si="27"/>
        <v>0</v>
      </c>
      <c r="M654" s="280">
        <f t="shared" si="27"/>
        <v>0</v>
      </c>
      <c r="N654" s="280">
        <f t="shared" si="27"/>
        <v>0</v>
      </c>
      <c r="O654" s="280">
        <f t="shared" si="27"/>
        <v>0</v>
      </c>
      <c r="P654" s="280">
        <f t="shared" si="27"/>
        <v>477</v>
      </c>
      <c r="Q654" s="280">
        <f t="shared" si="27"/>
        <v>0</v>
      </c>
      <c r="R654" s="280">
        <f t="shared" si="27"/>
        <v>0</v>
      </c>
      <c r="S654" s="280">
        <f t="shared" si="27"/>
        <v>477</v>
      </c>
      <c r="T654" s="280"/>
      <c r="U654" s="280">
        <f t="shared" si="27"/>
        <v>2700</v>
      </c>
      <c r="V654" s="280">
        <f t="shared" si="27"/>
        <v>0</v>
      </c>
      <c r="W654" s="280">
        <f t="shared" si="27"/>
        <v>0</v>
      </c>
      <c r="X654" s="280">
        <f t="shared" si="27"/>
        <v>2700</v>
      </c>
      <c r="Y654" s="9" t="s">
        <v>490</v>
      </c>
    </row>
    <row r="655" spans="1:31" s="285" customFormat="1" ht="25.5">
      <c r="A655" s="282"/>
      <c r="B655" s="286" t="s">
        <v>1463</v>
      </c>
      <c r="C655" s="284"/>
      <c r="D655" s="284"/>
      <c r="E655" s="284"/>
      <c r="F655" s="284"/>
      <c r="G655" s="280">
        <f>SUM(G656:G656)</f>
        <v>21738</v>
      </c>
      <c r="H655" s="280">
        <f t="shared" ref="H655:X655" si="28">SUM(H656:H656)</f>
        <v>0</v>
      </c>
      <c r="I655" s="280">
        <f t="shared" si="28"/>
        <v>0</v>
      </c>
      <c r="J655" s="280">
        <f t="shared" si="28"/>
        <v>21738</v>
      </c>
      <c r="K655" s="280">
        <f t="shared" si="28"/>
        <v>0</v>
      </c>
      <c r="L655" s="280">
        <f t="shared" si="28"/>
        <v>0</v>
      </c>
      <c r="M655" s="280">
        <f t="shared" si="28"/>
        <v>0</v>
      </c>
      <c r="N655" s="280">
        <f t="shared" si="28"/>
        <v>0</v>
      </c>
      <c r="O655" s="280">
        <f t="shared" si="28"/>
        <v>0</v>
      </c>
      <c r="P655" s="280">
        <f t="shared" si="28"/>
        <v>477</v>
      </c>
      <c r="Q655" s="280">
        <f t="shared" si="28"/>
        <v>0</v>
      </c>
      <c r="R655" s="280">
        <f t="shared" si="28"/>
        <v>0</v>
      </c>
      <c r="S655" s="280">
        <f t="shared" si="28"/>
        <v>477</v>
      </c>
      <c r="T655" s="280">
        <f t="shared" si="28"/>
        <v>0</v>
      </c>
      <c r="U655" s="280">
        <f t="shared" si="28"/>
        <v>2700</v>
      </c>
      <c r="V655" s="280">
        <f t="shared" si="28"/>
        <v>0</v>
      </c>
      <c r="W655" s="280">
        <f t="shared" si="28"/>
        <v>0</v>
      </c>
      <c r="X655" s="280">
        <f t="shared" si="28"/>
        <v>2700</v>
      </c>
      <c r="Y655" s="9" t="s">
        <v>490</v>
      </c>
    </row>
    <row r="656" spans="1:31" ht="38.25">
      <c r="A656" s="289">
        <v>1</v>
      </c>
      <c r="B656" s="288" t="s">
        <v>1840</v>
      </c>
      <c r="C656" s="289" t="s">
        <v>1841</v>
      </c>
      <c r="D656" s="338"/>
      <c r="E656" s="338"/>
      <c r="F656" s="289" t="s">
        <v>1842</v>
      </c>
      <c r="G656" s="340">
        <v>21738</v>
      </c>
      <c r="H656" s="338"/>
      <c r="I656" s="340"/>
      <c r="J656" s="340">
        <v>21738</v>
      </c>
      <c r="K656" s="340"/>
      <c r="L656" s="338"/>
      <c r="M656" s="338"/>
      <c r="N656" s="338"/>
      <c r="O656" s="338"/>
      <c r="P656" s="293">
        <v>477</v>
      </c>
      <c r="Q656" s="338"/>
      <c r="R656" s="340"/>
      <c r="S656" s="293">
        <v>477</v>
      </c>
      <c r="T656" s="293"/>
      <c r="U656" s="293">
        <v>2700</v>
      </c>
      <c r="V656" s="338"/>
      <c r="W656" s="338"/>
      <c r="X656" s="293">
        <v>2700</v>
      </c>
      <c r="Y656" s="9" t="s">
        <v>490</v>
      </c>
      <c r="AC656" s="285"/>
      <c r="AE656" s="285"/>
    </row>
    <row r="657" spans="1:31" s="285" customFormat="1" ht="18.75">
      <c r="A657" s="282" t="s">
        <v>1843</v>
      </c>
      <c r="B657" s="286" t="s">
        <v>461</v>
      </c>
      <c r="C657" s="351"/>
      <c r="D657" s="351"/>
      <c r="E657" s="351"/>
      <c r="F657" s="351"/>
      <c r="G657" s="280">
        <f>G658</f>
        <v>23877</v>
      </c>
      <c r="H657" s="280">
        <f t="shared" ref="H657:X657" si="29">H658</f>
        <v>0</v>
      </c>
      <c r="I657" s="280">
        <f t="shared" si="29"/>
        <v>0</v>
      </c>
      <c r="J657" s="280">
        <f t="shared" si="29"/>
        <v>23877</v>
      </c>
      <c r="K657" s="280">
        <f t="shared" si="29"/>
        <v>0</v>
      </c>
      <c r="L657" s="280">
        <f t="shared" si="29"/>
        <v>0</v>
      </c>
      <c r="M657" s="280">
        <f t="shared" si="29"/>
        <v>0</v>
      </c>
      <c r="N657" s="280">
        <f t="shared" si="29"/>
        <v>0</v>
      </c>
      <c r="O657" s="280">
        <f t="shared" si="29"/>
        <v>0</v>
      </c>
      <c r="P657" s="280">
        <f t="shared" si="29"/>
        <v>14277</v>
      </c>
      <c r="Q657" s="280">
        <f t="shared" si="29"/>
        <v>0</v>
      </c>
      <c r="R657" s="280">
        <f t="shared" si="29"/>
        <v>0</v>
      </c>
      <c r="S657" s="280">
        <f t="shared" si="29"/>
        <v>14277</v>
      </c>
      <c r="T657" s="280">
        <f t="shared" si="29"/>
        <v>0</v>
      </c>
      <c r="U657" s="280">
        <f t="shared" si="29"/>
        <v>8400</v>
      </c>
      <c r="V657" s="280">
        <f t="shared" si="29"/>
        <v>0</v>
      </c>
      <c r="W657" s="280">
        <f t="shared" si="29"/>
        <v>0</v>
      </c>
      <c r="X657" s="280">
        <f t="shared" si="29"/>
        <v>8400</v>
      </c>
      <c r="Y657" s="9" t="s">
        <v>490</v>
      </c>
    </row>
    <row r="658" spans="1:31" s="285" customFormat="1" ht="25.5">
      <c r="A658" s="282"/>
      <c r="B658" s="286" t="s">
        <v>1463</v>
      </c>
      <c r="C658" s="284"/>
      <c r="D658" s="284"/>
      <c r="E658" s="284"/>
      <c r="F658" s="284"/>
      <c r="G658" s="280">
        <f>SUM(G659)</f>
        <v>23877</v>
      </c>
      <c r="H658" s="280">
        <f t="shared" ref="H658:X658" si="30">SUM(H659)</f>
        <v>0</v>
      </c>
      <c r="I658" s="280">
        <f t="shared" si="30"/>
        <v>0</v>
      </c>
      <c r="J658" s="280">
        <f t="shared" si="30"/>
        <v>23877</v>
      </c>
      <c r="K658" s="280">
        <f t="shared" si="30"/>
        <v>0</v>
      </c>
      <c r="L658" s="280">
        <f t="shared" si="30"/>
        <v>0</v>
      </c>
      <c r="M658" s="280">
        <f t="shared" si="30"/>
        <v>0</v>
      </c>
      <c r="N658" s="280">
        <f t="shared" si="30"/>
        <v>0</v>
      </c>
      <c r="O658" s="280">
        <f t="shared" si="30"/>
        <v>0</v>
      </c>
      <c r="P658" s="280">
        <f t="shared" si="30"/>
        <v>14277</v>
      </c>
      <c r="Q658" s="280">
        <f t="shared" si="30"/>
        <v>0</v>
      </c>
      <c r="R658" s="280">
        <f t="shared" si="30"/>
        <v>0</v>
      </c>
      <c r="S658" s="280">
        <f t="shared" si="30"/>
        <v>14277</v>
      </c>
      <c r="T658" s="280">
        <f t="shared" si="30"/>
        <v>0</v>
      </c>
      <c r="U658" s="280">
        <f t="shared" si="30"/>
        <v>8400</v>
      </c>
      <c r="V658" s="280">
        <f t="shared" si="30"/>
        <v>0</v>
      </c>
      <c r="W658" s="280">
        <f t="shared" si="30"/>
        <v>0</v>
      </c>
      <c r="X658" s="280">
        <f t="shared" si="30"/>
        <v>8400</v>
      </c>
      <c r="Y658" s="9" t="s">
        <v>490</v>
      </c>
    </row>
    <row r="659" spans="1:31" ht="25.5">
      <c r="A659" s="289">
        <v>1</v>
      </c>
      <c r="B659" s="288" t="s">
        <v>1844</v>
      </c>
      <c r="C659" s="289" t="s">
        <v>1845</v>
      </c>
      <c r="D659" s="338"/>
      <c r="E659" s="338"/>
      <c r="F659" s="290" t="s">
        <v>1846</v>
      </c>
      <c r="G659" s="340">
        <v>23877</v>
      </c>
      <c r="H659" s="338"/>
      <c r="I659" s="338"/>
      <c r="J659" s="340">
        <v>23877</v>
      </c>
      <c r="K659" s="340"/>
      <c r="L659" s="338"/>
      <c r="M659" s="338"/>
      <c r="N659" s="338"/>
      <c r="O659" s="338"/>
      <c r="P659" s="293">
        <v>14277</v>
      </c>
      <c r="Q659" s="338"/>
      <c r="R659" s="338"/>
      <c r="S659" s="293">
        <v>14277</v>
      </c>
      <c r="T659" s="293"/>
      <c r="U659" s="293">
        <v>8400</v>
      </c>
      <c r="V659" s="338"/>
      <c r="W659" s="338"/>
      <c r="X659" s="293">
        <v>8400</v>
      </c>
      <c r="Y659" s="9" t="s">
        <v>490</v>
      </c>
      <c r="AC659" s="285"/>
      <c r="AE659" s="285"/>
    </row>
    <row r="660" spans="1:31" ht="18.75">
      <c r="A660" s="320" t="s">
        <v>1847</v>
      </c>
      <c r="B660" s="348" t="s">
        <v>468</v>
      </c>
      <c r="C660" s="289"/>
      <c r="D660" s="338"/>
      <c r="E660" s="338"/>
      <c r="F660" s="289"/>
      <c r="G660" s="327">
        <f>G661</f>
        <v>6770.0389999999998</v>
      </c>
      <c r="H660" s="327">
        <f t="shared" ref="H660:X660" si="31">H661</f>
        <v>0</v>
      </c>
      <c r="I660" s="327">
        <f t="shared" si="31"/>
        <v>0</v>
      </c>
      <c r="J660" s="327">
        <f t="shared" si="31"/>
        <v>6770.0389999999998</v>
      </c>
      <c r="K660" s="327">
        <f t="shared" si="31"/>
        <v>0</v>
      </c>
      <c r="L660" s="327">
        <f t="shared" si="31"/>
        <v>0</v>
      </c>
      <c r="M660" s="327">
        <f t="shared" si="31"/>
        <v>0</v>
      </c>
      <c r="N660" s="327">
        <f t="shared" si="31"/>
        <v>0</v>
      </c>
      <c r="O660" s="327">
        <f t="shared" si="31"/>
        <v>0</v>
      </c>
      <c r="P660" s="327">
        <f t="shared" si="31"/>
        <v>6170</v>
      </c>
      <c r="Q660" s="327">
        <f t="shared" si="31"/>
        <v>0</v>
      </c>
      <c r="R660" s="327">
        <f t="shared" si="31"/>
        <v>0</v>
      </c>
      <c r="S660" s="327">
        <f t="shared" si="31"/>
        <v>6170</v>
      </c>
      <c r="T660" s="327">
        <f t="shared" si="31"/>
        <v>0</v>
      </c>
      <c r="U660" s="327">
        <f t="shared" si="31"/>
        <v>270</v>
      </c>
      <c r="V660" s="327">
        <f t="shared" si="31"/>
        <v>0</v>
      </c>
      <c r="W660" s="327">
        <f t="shared" si="31"/>
        <v>0</v>
      </c>
      <c r="X660" s="327">
        <f t="shared" si="31"/>
        <v>270</v>
      </c>
      <c r="AC660" s="285"/>
      <c r="AE660" s="285"/>
    </row>
    <row r="661" spans="1:31" s="329" customFormat="1" ht="25.5">
      <c r="A661" s="320"/>
      <c r="B661" s="286" t="s">
        <v>1463</v>
      </c>
      <c r="C661" s="320"/>
      <c r="D661" s="328"/>
      <c r="E661" s="328"/>
      <c r="F661" s="320"/>
      <c r="G661" s="327">
        <f>SUM(G662)</f>
        <v>6770.0389999999998</v>
      </c>
      <c r="H661" s="327">
        <f t="shared" ref="H661:X661" si="32">SUM(H662)</f>
        <v>0</v>
      </c>
      <c r="I661" s="327">
        <f t="shared" si="32"/>
        <v>0</v>
      </c>
      <c r="J661" s="327">
        <f t="shared" si="32"/>
        <v>6770.0389999999998</v>
      </c>
      <c r="K661" s="327">
        <f t="shared" si="32"/>
        <v>0</v>
      </c>
      <c r="L661" s="327">
        <f t="shared" si="32"/>
        <v>0</v>
      </c>
      <c r="M661" s="327">
        <f t="shared" si="32"/>
        <v>0</v>
      </c>
      <c r="N661" s="327">
        <f t="shared" si="32"/>
        <v>0</v>
      </c>
      <c r="O661" s="327">
        <f t="shared" si="32"/>
        <v>0</v>
      </c>
      <c r="P661" s="327">
        <f t="shared" si="32"/>
        <v>6170</v>
      </c>
      <c r="Q661" s="327">
        <f t="shared" si="32"/>
        <v>0</v>
      </c>
      <c r="R661" s="327">
        <f t="shared" si="32"/>
        <v>0</v>
      </c>
      <c r="S661" s="327">
        <f t="shared" si="32"/>
        <v>6170</v>
      </c>
      <c r="T661" s="327">
        <f t="shared" si="32"/>
        <v>0</v>
      </c>
      <c r="U661" s="327">
        <f t="shared" si="32"/>
        <v>270</v>
      </c>
      <c r="V661" s="327">
        <f t="shared" si="32"/>
        <v>0</v>
      </c>
      <c r="W661" s="327">
        <f t="shared" si="32"/>
        <v>0</v>
      </c>
      <c r="X661" s="327">
        <f t="shared" si="32"/>
        <v>270</v>
      </c>
      <c r="AC661" s="349"/>
      <c r="AE661" s="349"/>
    </row>
    <row r="662" spans="1:31" ht="38.25">
      <c r="A662" s="289"/>
      <c r="B662" s="288" t="s">
        <v>1848</v>
      </c>
      <c r="C662" s="289"/>
      <c r="D662" s="338"/>
      <c r="E662" s="338"/>
      <c r="F662" s="306" t="s">
        <v>1849</v>
      </c>
      <c r="G662" s="352">
        <v>6770.0389999999998</v>
      </c>
      <c r="H662" s="338"/>
      <c r="I662" s="338"/>
      <c r="J662" s="352">
        <v>6770.0389999999998</v>
      </c>
      <c r="K662" s="340"/>
      <c r="L662" s="338"/>
      <c r="M662" s="338"/>
      <c r="N662" s="338"/>
      <c r="O662" s="338"/>
      <c r="P662" s="293">
        <v>6170</v>
      </c>
      <c r="Q662" s="338"/>
      <c r="R662" s="338"/>
      <c r="S662" s="293">
        <v>6170</v>
      </c>
      <c r="T662" s="293"/>
      <c r="U662" s="293">
        <v>270</v>
      </c>
      <c r="V662" s="338"/>
      <c r="W662" s="338"/>
      <c r="X662" s="293">
        <v>270</v>
      </c>
      <c r="AC662" s="285"/>
      <c r="AE662" s="285"/>
    </row>
    <row r="663" spans="1:31" ht="18.75">
      <c r="A663" s="320" t="s">
        <v>1850</v>
      </c>
      <c r="B663" s="348" t="s">
        <v>470</v>
      </c>
      <c r="C663" s="289"/>
      <c r="D663" s="338"/>
      <c r="E663" s="338"/>
      <c r="F663" s="289"/>
      <c r="G663" s="327">
        <f t="shared" ref="G663:X663" si="33">G664</f>
        <v>4386</v>
      </c>
      <c r="H663" s="327">
        <f t="shared" si="33"/>
        <v>0</v>
      </c>
      <c r="I663" s="327">
        <f t="shared" si="33"/>
        <v>0</v>
      </c>
      <c r="J663" s="327">
        <f t="shared" si="33"/>
        <v>778</v>
      </c>
      <c r="K663" s="327">
        <f t="shared" si="33"/>
        <v>0</v>
      </c>
      <c r="L663" s="327">
        <f t="shared" si="33"/>
        <v>0</v>
      </c>
      <c r="M663" s="327">
        <f t="shared" si="33"/>
        <v>0</v>
      </c>
      <c r="N663" s="327">
        <f t="shared" si="33"/>
        <v>0</v>
      </c>
      <c r="O663" s="327">
        <f t="shared" si="33"/>
        <v>0</v>
      </c>
      <c r="P663" s="327">
        <f t="shared" si="33"/>
        <v>3608</v>
      </c>
      <c r="Q663" s="327">
        <f t="shared" si="33"/>
        <v>0</v>
      </c>
      <c r="R663" s="327">
        <f t="shared" si="33"/>
        <v>0</v>
      </c>
      <c r="S663" s="327">
        <f t="shared" si="33"/>
        <v>3608</v>
      </c>
      <c r="T663" s="327">
        <f t="shared" si="33"/>
        <v>0</v>
      </c>
      <c r="U663" s="327">
        <f t="shared" si="33"/>
        <v>778</v>
      </c>
      <c r="V663" s="327">
        <f t="shared" si="33"/>
        <v>0</v>
      </c>
      <c r="W663" s="327">
        <f t="shared" si="33"/>
        <v>0</v>
      </c>
      <c r="X663" s="327">
        <f t="shared" si="33"/>
        <v>778</v>
      </c>
      <c r="AC663" s="285"/>
      <c r="AE663" s="285"/>
    </row>
    <row r="664" spans="1:31" s="329" customFormat="1" ht="25.5">
      <c r="A664" s="320"/>
      <c r="B664" s="286" t="s">
        <v>1463</v>
      </c>
      <c r="C664" s="320"/>
      <c r="D664" s="328"/>
      <c r="E664" s="328"/>
      <c r="F664" s="320"/>
      <c r="G664" s="327">
        <f t="shared" ref="G664:X664" si="34">SUM(G665)</f>
        <v>4386</v>
      </c>
      <c r="H664" s="327">
        <f t="shared" si="34"/>
        <v>0</v>
      </c>
      <c r="I664" s="327">
        <f t="shared" si="34"/>
        <v>0</v>
      </c>
      <c r="J664" s="327">
        <f t="shared" si="34"/>
        <v>778</v>
      </c>
      <c r="K664" s="327">
        <f t="shared" si="34"/>
        <v>0</v>
      </c>
      <c r="L664" s="327">
        <f t="shared" si="34"/>
        <v>0</v>
      </c>
      <c r="M664" s="327">
        <f t="shared" si="34"/>
        <v>0</v>
      </c>
      <c r="N664" s="327">
        <f t="shared" si="34"/>
        <v>0</v>
      </c>
      <c r="O664" s="327">
        <f t="shared" si="34"/>
        <v>0</v>
      </c>
      <c r="P664" s="327">
        <f t="shared" si="34"/>
        <v>3608</v>
      </c>
      <c r="Q664" s="327">
        <f t="shared" si="34"/>
        <v>0</v>
      </c>
      <c r="R664" s="327">
        <f t="shared" si="34"/>
        <v>0</v>
      </c>
      <c r="S664" s="327">
        <f t="shared" si="34"/>
        <v>3608</v>
      </c>
      <c r="T664" s="327">
        <f t="shared" si="34"/>
        <v>0</v>
      </c>
      <c r="U664" s="327">
        <f t="shared" si="34"/>
        <v>778</v>
      </c>
      <c r="V664" s="327">
        <f t="shared" si="34"/>
        <v>0</v>
      </c>
      <c r="W664" s="327">
        <f t="shared" si="34"/>
        <v>0</v>
      </c>
      <c r="X664" s="327">
        <f t="shared" si="34"/>
        <v>778</v>
      </c>
      <c r="AC664" s="349"/>
      <c r="AE664" s="349"/>
    </row>
    <row r="665" spans="1:31" ht="38.25">
      <c r="A665" s="289"/>
      <c r="B665" s="315" t="s">
        <v>1851</v>
      </c>
      <c r="C665" s="289"/>
      <c r="D665" s="338"/>
      <c r="E665" s="338"/>
      <c r="F665" s="353" t="s">
        <v>1852</v>
      </c>
      <c r="G665" s="352">
        <v>4386</v>
      </c>
      <c r="H665" s="338"/>
      <c r="I665" s="338"/>
      <c r="J665" s="352">
        <v>778</v>
      </c>
      <c r="K665" s="340"/>
      <c r="L665" s="338"/>
      <c r="M665" s="338"/>
      <c r="N665" s="338"/>
      <c r="O665" s="338"/>
      <c r="P665" s="293">
        <v>3608</v>
      </c>
      <c r="Q665" s="338"/>
      <c r="R665" s="338"/>
      <c r="S665" s="293">
        <v>3608</v>
      </c>
      <c r="T665" s="293"/>
      <c r="U665" s="293">
        <v>778</v>
      </c>
      <c r="V665" s="338"/>
      <c r="W665" s="338"/>
      <c r="X665" s="293">
        <v>778</v>
      </c>
      <c r="AC665" s="285"/>
      <c r="AE665" s="285"/>
    </row>
    <row r="666" spans="1:31" ht="18.75">
      <c r="A666" s="320" t="s">
        <v>1853</v>
      </c>
      <c r="B666" s="348" t="s">
        <v>469</v>
      </c>
      <c r="C666" s="289"/>
      <c r="D666" s="338"/>
      <c r="E666" s="338"/>
      <c r="F666" s="289"/>
      <c r="G666" s="327">
        <f t="shared" ref="G666:X666" si="35">G667</f>
        <v>5000</v>
      </c>
      <c r="H666" s="327">
        <f t="shared" si="35"/>
        <v>0</v>
      </c>
      <c r="I666" s="327">
        <f t="shared" si="35"/>
        <v>0</v>
      </c>
      <c r="J666" s="327">
        <f t="shared" si="35"/>
        <v>4200</v>
      </c>
      <c r="K666" s="327">
        <f t="shared" si="35"/>
        <v>0</v>
      </c>
      <c r="L666" s="327">
        <f t="shared" si="35"/>
        <v>0</v>
      </c>
      <c r="M666" s="327">
        <f t="shared" si="35"/>
        <v>0</v>
      </c>
      <c r="N666" s="327">
        <f t="shared" si="35"/>
        <v>0</v>
      </c>
      <c r="O666" s="327">
        <f t="shared" si="35"/>
        <v>0</v>
      </c>
      <c r="P666" s="327">
        <f t="shared" si="35"/>
        <v>3390</v>
      </c>
      <c r="Q666" s="327">
        <f t="shared" si="35"/>
        <v>0</v>
      </c>
      <c r="R666" s="327">
        <f t="shared" si="35"/>
        <v>0</v>
      </c>
      <c r="S666" s="327">
        <f t="shared" si="35"/>
        <v>3390</v>
      </c>
      <c r="T666" s="327">
        <f t="shared" si="35"/>
        <v>0</v>
      </c>
      <c r="U666" s="327">
        <f t="shared" si="35"/>
        <v>810</v>
      </c>
      <c r="V666" s="327">
        <f t="shared" si="35"/>
        <v>0</v>
      </c>
      <c r="W666" s="327">
        <f t="shared" si="35"/>
        <v>0</v>
      </c>
      <c r="X666" s="327">
        <f t="shared" si="35"/>
        <v>810</v>
      </c>
      <c r="AC666" s="285"/>
      <c r="AE666" s="285"/>
    </row>
    <row r="667" spans="1:31" s="329" customFormat="1" ht="25.5">
      <c r="A667" s="320"/>
      <c r="B667" s="286" t="s">
        <v>1463</v>
      </c>
      <c r="C667" s="320"/>
      <c r="D667" s="328"/>
      <c r="E667" s="328"/>
      <c r="F667" s="320"/>
      <c r="G667" s="327">
        <f t="shared" ref="G667:X667" si="36">SUM(G668)</f>
        <v>5000</v>
      </c>
      <c r="H667" s="327">
        <f t="shared" si="36"/>
        <v>0</v>
      </c>
      <c r="I667" s="327">
        <f t="shared" si="36"/>
        <v>0</v>
      </c>
      <c r="J667" s="327">
        <f t="shared" si="36"/>
        <v>4200</v>
      </c>
      <c r="K667" s="327">
        <f t="shared" si="36"/>
        <v>0</v>
      </c>
      <c r="L667" s="327">
        <f t="shared" si="36"/>
        <v>0</v>
      </c>
      <c r="M667" s="327">
        <f t="shared" si="36"/>
        <v>0</v>
      </c>
      <c r="N667" s="327">
        <f t="shared" si="36"/>
        <v>0</v>
      </c>
      <c r="O667" s="327">
        <f t="shared" si="36"/>
        <v>0</v>
      </c>
      <c r="P667" s="327">
        <f t="shared" si="36"/>
        <v>3390</v>
      </c>
      <c r="Q667" s="327">
        <f t="shared" si="36"/>
        <v>0</v>
      </c>
      <c r="R667" s="327">
        <f t="shared" si="36"/>
        <v>0</v>
      </c>
      <c r="S667" s="327">
        <f t="shared" si="36"/>
        <v>3390</v>
      </c>
      <c r="T667" s="327">
        <f t="shared" si="36"/>
        <v>0</v>
      </c>
      <c r="U667" s="327">
        <f t="shared" si="36"/>
        <v>810</v>
      </c>
      <c r="V667" s="327">
        <f t="shared" si="36"/>
        <v>0</v>
      </c>
      <c r="W667" s="327">
        <f t="shared" si="36"/>
        <v>0</v>
      </c>
      <c r="X667" s="327">
        <f t="shared" si="36"/>
        <v>810</v>
      </c>
      <c r="AC667" s="349"/>
      <c r="AE667" s="349"/>
    </row>
    <row r="668" spans="1:31" ht="63.75">
      <c r="A668" s="289"/>
      <c r="B668" s="305" t="s">
        <v>1854</v>
      </c>
      <c r="C668" s="289"/>
      <c r="D668" s="338"/>
      <c r="E668" s="338"/>
      <c r="F668" s="353" t="s">
        <v>1852</v>
      </c>
      <c r="G668" s="352">
        <v>5000</v>
      </c>
      <c r="H668" s="338"/>
      <c r="I668" s="338"/>
      <c r="J668" s="352">
        <v>4200</v>
      </c>
      <c r="K668" s="340"/>
      <c r="L668" s="338"/>
      <c r="M668" s="338"/>
      <c r="N668" s="338"/>
      <c r="O668" s="338"/>
      <c r="P668" s="293">
        <v>3390</v>
      </c>
      <c r="Q668" s="338"/>
      <c r="R668" s="338"/>
      <c r="S668" s="293">
        <v>3390</v>
      </c>
      <c r="T668" s="293"/>
      <c r="U668" s="293">
        <v>810</v>
      </c>
      <c r="V668" s="338"/>
      <c r="W668" s="338"/>
      <c r="X668" s="293">
        <v>810</v>
      </c>
      <c r="AC668" s="285"/>
      <c r="AE668" s="285"/>
    </row>
    <row r="669" spans="1:31" ht="18.75">
      <c r="A669" s="320" t="s">
        <v>1855</v>
      </c>
      <c r="B669" s="348" t="s">
        <v>462</v>
      </c>
      <c r="C669" s="289"/>
      <c r="D669" s="338"/>
      <c r="E669" s="338"/>
      <c r="F669" s="289"/>
      <c r="G669" s="327">
        <f t="shared" ref="G669:X669" si="37">G670</f>
        <v>1961</v>
      </c>
      <c r="H669" s="327">
        <f t="shared" si="37"/>
        <v>0</v>
      </c>
      <c r="I669" s="327">
        <f t="shared" si="37"/>
        <v>0</v>
      </c>
      <c r="J669" s="327">
        <f t="shared" si="37"/>
        <v>0</v>
      </c>
      <c r="K669" s="327">
        <f t="shared" si="37"/>
        <v>0</v>
      </c>
      <c r="L669" s="327">
        <f t="shared" si="37"/>
        <v>0</v>
      </c>
      <c r="M669" s="327">
        <f t="shared" si="37"/>
        <v>0</v>
      </c>
      <c r="N669" s="327">
        <f t="shared" si="37"/>
        <v>0</v>
      </c>
      <c r="O669" s="327">
        <f t="shared" si="37"/>
        <v>0</v>
      </c>
      <c r="P669" s="327">
        <f t="shared" si="37"/>
        <v>1486</v>
      </c>
      <c r="Q669" s="327">
        <f t="shared" si="37"/>
        <v>0</v>
      </c>
      <c r="R669" s="327">
        <f t="shared" si="37"/>
        <v>0</v>
      </c>
      <c r="S669" s="327">
        <f t="shared" si="37"/>
        <v>0</v>
      </c>
      <c r="T669" s="327">
        <f t="shared" si="37"/>
        <v>0</v>
      </c>
      <c r="U669" s="327">
        <f t="shared" si="37"/>
        <v>380</v>
      </c>
      <c r="V669" s="327">
        <f t="shared" si="37"/>
        <v>0</v>
      </c>
      <c r="W669" s="327">
        <f t="shared" si="37"/>
        <v>0</v>
      </c>
      <c r="X669" s="327">
        <f t="shared" si="37"/>
        <v>380</v>
      </c>
      <c r="AC669" s="285"/>
      <c r="AE669" s="285"/>
    </row>
    <row r="670" spans="1:31" s="329" customFormat="1" ht="25.5">
      <c r="A670" s="320"/>
      <c r="B670" s="286" t="s">
        <v>1463</v>
      </c>
      <c r="C670" s="320"/>
      <c r="D670" s="328"/>
      <c r="E670" s="328"/>
      <c r="F670" s="320"/>
      <c r="G670" s="327">
        <f t="shared" ref="G670:X670" si="38">SUM(G671)</f>
        <v>1961</v>
      </c>
      <c r="H670" s="327">
        <f t="shared" si="38"/>
        <v>0</v>
      </c>
      <c r="I670" s="327">
        <f t="shared" si="38"/>
        <v>0</v>
      </c>
      <c r="J670" s="327">
        <f t="shared" si="38"/>
        <v>0</v>
      </c>
      <c r="K670" s="327">
        <f t="shared" si="38"/>
        <v>0</v>
      </c>
      <c r="L670" s="327">
        <f t="shared" si="38"/>
        <v>0</v>
      </c>
      <c r="M670" s="327">
        <f t="shared" si="38"/>
        <v>0</v>
      </c>
      <c r="N670" s="327">
        <f t="shared" si="38"/>
        <v>0</v>
      </c>
      <c r="O670" s="327">
        <f t="shared" si="38"/>
        <v>0</v>
      </c>
      <c r="P670" s="327">
        <f t="shared" si="38"/>
        <v>1486</v>
      </c>
      <c r="Q670" s="327">
        <f t="shared" si="38"/>
        <v>0</v>
      </c>
      <c r="R670" s="327">
        <f t="shared" si="38"/>
        <v>0</v>
      </c>
      <c r="S670" s="327">
        <f t="shared" si="38"/>
        <v>0</v>
      </c>
      <c r="T670" s="327">
        <f t="shared" si="38"/>
        <v>0</v>
      </c>
      <c r="U670" s="327">
        <f t="shared" si="38"/>
        <v>380</v>
      </c>
      <c r="V670" s="327">
        <f t="shared" si="38"/>
        <v>0</v>
      </c>
      <c r="W670" s="327">
        <f t="shared" si="38"/>
        <v>0</v>
      </c>
      <c r="X670" s="327">
        <f t="shared" si="38"/>
        <v>380</v>
      </c>
      <c r="AC670" s="349"/>
      <c r="AE670" s="349"/>
    </row>
    <row r="671" spans="1:31" ht="38.25">
      <c r="A671" s="289"/>
      <c r="B671" s="315" t="s">
        <v>1856</v>
      </c>
      <c r="C671" s="289"/>
      <c r="D671" s="338"/>
      <c r="E671" s="338"/>
      <c r="F671" s="354" t="s">
        <v>1857</v>
      </c>
      <c r="G671" s="352">
        <v>1961</v>
      </c>
      <c r="H671" s="338"/>
      <c r="I671" s="338"/>
      <c r="J671" s="352"/>
      <c r="K671" s="340"/>
      <c r="L671" s="338"/>
      <c r="M671" s="338"/>
      <c r="N671" s="338"/>
      <c r="O671" s="338"/>
      <c r="P671" s="293">
        <v>1486</v>
      </c>
      <c r="Q671" s="338"/>
      <c r="R671" s="338"/>
      <c r="S671" s="293"/>
      <c r="T671" s="293"/>
      <c r="U671" s="293">
        <v>380</v>
      </c>
      <c r="V671" s="338"/>
      <c r="W671" s="338"/>
      <c r="X671" s="293">
        <v>380</v>
      </c>
      <c r="AC671" s="285"/>
      <c r="AE671" s="285"/>
    </row>
    <row r="672" spans="1:31" ht="18.75">
      <c r="A672" s="320" t="s">
        <v>1858</v>
      </c>
      <c r="B672" s="348" t="s">
        <v>463</v>
      </c>
      <c r="C672" s="289"/>
      <c r="D672" s="338"/>
      <c r="E672" s="338"/>
      <c r="F672" s="289"/>
      <c r="G672" s="327">
        <f t="shared" ref="G672:X672" si="39">G673</f>
        <v>25192</v>
      </c>
      <c r="H672" s="327">
        <f t="shared" si="39"/>
        <v>0</v>
      </c>
      <c r="I672" s="327">
        <f t="shared" si="39"/>
        <v>0</v>
      </c>
      <c r="J672" s="327">
        <f t="shared" si="39"/>
        <v>4478</v>
      </c>
      <c r="K672" s="327">
        <f t="shared" si="39"/>
        <v>0</v>
      </c>
      <c r="L672" s="327">
        <f t="shared" si="39"/>
        <v>0</v>
      </c>
      <c r="M672" s="327">
        <f t="shared" si="39"/>
        <v>0</v>
      </c>
      <c r="N672" s="327">
        <f t="shared" si="39"/>
        <v>0</v>
      </c>
      <c r="O672" s="327">
        <f t="shared" si="39"/>
        <v>0</v>
      </c>
      <c r="P672" s="327">
        <f t="shared" si="39"/>
        <v>22683</v>
      </c>
      <c r="Q672" s="327">
        <f t="shared" si="39"/>
        <v>0</v>
      </c>
      <c r="R672" s="327">
        <f t="shared" si="39"/>
        <v>0</v>
      </c>
      <c r="S672" s="327">
        <f t="shared" si="39"/>
        <v>0</v>
      </c>
      <c r="T672" s="327">
        <f t="shared" si="39"/>
        <v>0</v>
      </c>
      <c r="U672" s="327">
        <f t="shared" si="39"/>
        <v>1550</v>
      </c>
      <c r="V672" s="327">
        <f t="shared" si="39"/>
        <v>0</v>
      </c>
      <c r="W672" s="327">
        <f t="shared" si="39"/>
        <v>0</v>
      </c>
      <c r="X672" s="327">
        <f t="shared" si="39"/>
        <v>1550</v>
      </c>
      <c r="AC672" s="285"/>
      <c r="AE672" s="285"/>
    </row>
    <row r="673" spans="1:31" s="329" customFormat="1" ht="25.5">
      <c r="A673" s="320"/>
      <c r="B673" s="286" t="s">
        <v>1463</v>
      </c>
      <c r="C673" s="320"/>
      <c r="D673" s="328"/>
      <c r="E673" s="328"/>
      <c r="F673" s="320"/>
      <c r="G673" s="327">
        <f>SUM(G674:G677)</f>
        <v>25192</v>
      </c>
      <c r="H673" s="327">
        <f t="shared" ref="H673:X673" si="40">SUM(H674:H677)</f>
        <v>0</v>
      </c>
      <c r="I673" s="327">
        <f t="shared" si="40"/>
        <v>0</v>
      </c>
      <c r="J673" s="327">
        <f t="shared" si="40"/>
        <v>4478</v>
      </c>
      <c r="K673" s="327">
        <f t="shared" si="40"/>
        <v>0</v>
      </c>
      <c r="L673" s="327">
        <f t="shared" si="40"/>
        <v>0</v>
      </c>
      <c r="M673" s="327">
        <f t="shared" si="40"/>
        <v>0</v>
      </c>
      <c r="N673" s="327">
        <f t="shared" si="40"/>
        <v>0</v>
      </c>
      <c r="O673" s="327">
        <f t="shared" si="40"/>
        <v>0</v>
      </c>
      <c r="P673" s="327">
        <f t="shared" si="40"/>
        <v>22683</v>
      </c>
      <c r="Q673" s="327">
        <f t="shared" si="40"/>
        <v>0</v>
      </c>
      <c r="R673" s="327">
        <f t="shared" si="40"/>
        <v>0</v>
      </c>
      <c r="S673" s="327">
        <f t="shared" si="40"/>
        <v>0</v>
      </c>
      <c r="T673" s="327">
        <f t="shared" si="40"/>
        <v>0</v>
      </c>
      <c r="U673" s="327">
        <f t="shared" si="40"/>
        <v>1550</v>
      </c>
      <c r="V673" s="327">
        <f t="shared" si="40"/>
        <v>0</v>
      </c>
      <c r="W673" s="327">
        <f t="shared" si="40"/>
        <v>0</v>
      </c>
      <c r="X673" s="327">
        <f t="shared" si="40"/>
        <v>1550</v>
      </c>
      <c r="AC673" s="349"/>
      <c r="AE673" s="349"/>
    </row>
    <row r="674" spans="1:31" s="329" customFormat="1" ht="51">
      <c r="A674" s="320"/>
      <c r="B674" s="305" t="s">
        <v>1859</v>
      </c>
      <c r="C674" s="320"/>
      <c r="D674" s="328"/>
      <c r="E674" s="328"/>
      <c r="F674" s="314" t="s">
        <v>1860</v>
      </c>
      <c r="G674" s="327">
        <v>6270</v>
      </c>
      <c r="H674" s="327"/>
      <c r="I674" s="327"/>
      <c r="J674" s="327">
        <v>600</v>
      </c>
      <c r="K674" s="327"/>
      <c r="L674" s="327"/>
      <c r="M674" s="327"/>
      <c r="N674" s="327"/>
      <c r="O674" s="327"/>
      <c r="P674" s="327">
        <v>5640</v>
      </c>
      <c r="Q674" s="327"/>
      <c r="R674" s="327"/>
      <c r="S674" s="327"/>
      <c r="T674" s="327"/>
      <c r="U674" s="327">
        <v>320</v>
      </c>
      <c r="V674" s="327"/>
      <c r="W674" s="327"/>
      <c r="X674" s="327">
        <v>320</v>
      </c>
      <c r="AC674" s="349"/>
      <c r="AE674" s="349"/>
    </row>
    <row r="675" spans="1:31" s="329" customFormat="1" ht="25.5">
      <c r="A675" s="320"/>
      <c r="B675" s="305" t="s">
        <v>1861</v>
      </c>
      <c r="C675" s="320"/>
      <c r="D675" s="328"/>
      <c r="E675" s="328"/>
      <c r="F675" s="314" t="s">
        <v>1860</v>
      </c>
      <c r="G675" s="327">
        <v>5445</v>
      </c>
      <c r="H675" s="327"/>
      <c r="I675" s="327"/>
      <c r="J675" s="327">
        <v>500</v>
      </c>
      <c r="K675" s="327"/>
      <c r="L675" s="327"/>
      <c r="M675" s="327"/>
      <c r="N675" s="327"/>
      <c r="O675" s="327"/>
      <c r="P675" s="327">
        <v>4900</v>
      </c>
      <c r="Q675" s="327"/>
      <c r="R675" s="327"/>
      <c r="S675" s="327"/>
      <c r="T675" s="327"/>
      <c r="U675" s="327">
        <v>280</v>
      </c>
      <c r="V675" s="327"/>
      <c r="W675" s="327"/>
      <c r="X675" s="327">
        <v>280</v>
      </c>
      <c r="AC675" s="349"/>
      <c r="AE675" s="349"/>
    </row>
    <row r="676" spans="1:31" s="329" customFormat="1" ht="25.5">
      <c r="A676" s="320"/>
      <c r="B676" s="305" t="s">
        <v>1862</v>
      </c>
      <c r="C676" s="320"/>
      <c r="D676" s="328"/>
      <c r="E676" s="328"/>
      <c r="F676" s="314" t="s">
        <v>1860</v>
      </c>
      <c r="G676" s="327">
        <v>5200</v>
      </c>
      <c r="H676" s="327"/>
      <c r="I676" s="327"/>
      <c r="J676" s="327">
        <v>2550</v>
      </c>
      <c r="K676" s="327"/>
      <c r="L676" s="327"/>
      <c r="M676" s="327"/>
      <c r="N676" s="327"/>
      <c r="O676" s="327"/>
      <c r="P676" s="327">
        <v>4694</v>
      </c>
      <c r="Q676" s="327"/>
      <c r="R676" s="327"/>
      <c r="S676" s="327"/>
      <c r="T676" s="327"/>
      <c r="U676" s="327">
        <v>250</v>
      </c>
      <c r="V676" s="327"/>
      <c r="W676" s="327"/>
      <c r="X676" s="327">
        <v>250</v>
      </c>
      <c r="AC676" s="349"/>
      <c r="AE676" s="349"/>
    </row>
    <row r="677" spans="1:31" ht="25.5">
      <c r="A677" s="289"/>
      <c r="B677" s="305" t="s">
        <v>1863</v>
      </c>
      <c r="C677" s="289"/>
      <c r="D677" s="338"/>
      <c r="E677" s="338"/>
      <c r="F677" s="319" t="s">
        <v>1864</v>
      </c>
      <c r="G677" s="352">
        <v>8277</v>
      </c>
      <c r="H677" s="338"/>
      <c r="I677" s="338"/>
      <c r="J677" s="352">
        <v>828</v>
      </c>
      <c r="K677" s="340"/>
      <c r="L677" s="338"/>
      <c r="M677" s="338"/>
      <c r="N677" s="338"/>
      <c r="O677" s="338"/>
      <c r="P677" s="293">
        <v>7449</v>
      </c>
      <c r="Q677" s="338"/>
      <c r="R677" s="338"/>
      <c r="S677" s="293"/>
      <c r="T677" s="293"/>
      <c r="U677" s="293">
        <v>700</v>
      </c>
      <c r="V677" s="338"/>
      <c r="W677" s="338"/>
      <c r="X677" s="293">
        <v>700</v>
      </c>
      <c r="AC677" s="285"/>
      <c r="AE677" s="285"/>
    </row>
    <row r="678" spans="1:31" ht="18.75">
      <c r="A678" s="320" t="s">
        <v>1865</v>
      </c>
      <c r="B678" s="348" t="s">
        <v>1866</v>
      </c>
      <c r="C678" s="289"/>
      <c r="D678" s="338"/>
      <c r="E678" s="338"/>
      <c r="F678" s="289"/>
      <c r="G678" s="327">
        <f t="shared" ref="G678:X678" si="41">G679</f>
        <v>7830</v>
      </c>
      <c r="H678" s="327">
        <f t="shared" si="41"/>
        <v>0</v>
      </c>
      <c r="I678" s="327">
        <f t="shared" si="41"/>
        <v>0</v>
      </c>
      <c r="J678" s="327">
        <f t="shared" si="41"/>
        <v>0</v>
      </c>
      <c r="K678" s="327">
        <f t="shared" si="41"/>
        <v>0</v>
      </c>
      <c r="L678" s="327">
        <f t="shared" si="41"/>
        <v>0</v>
      </c>
      <c r="M678" s="327">
        <f t="shared" si="41"/>
        <v>0</v>
      </c>
      <c r="N678" s="327">
        <f t="shared" si="41"/>
        <v>0</v>
      </c>
      <c r="O678" s="327">
        <f t="shared" si="41"/>
        <v>0</v>
      </c>
      <c r="P678" s="327">
        <f t="shared" si="41"/>
        <v>6000</v>
      </c>
      <c r="Q678" s="327">
        <f t="shared" si="41"/>
        <v>0</v>
      </c>
      <c r="R678" s="327">
        <f t="shared" si="41"/>
        <v>0</v>
      </c>
      <c r="S678" s="327">
        <f t="shared" si="41"/>
        <v>0</v>
      </c>
      <c r="T678" s="327">
        <f t="shared" si="41"/>
        <v>0</v>
      </c>
      <c r="U678" s="327">
        <f t="shared" si="41"/>
        <v>1450</v>
      </c>
      <c r="V678" s="327">
        <f t="shared" si="41"/>
        <v>0</v>
      </c>
      <c r="W678" s="327">
        <f t="shared" si="41"/>
        <v>0</v>
      </c>
      <c r="X678" s="327">
        <f t="shared" si="41"/>
        <v>1450</v>
      </c>
      <c r="AC678" s="285"/>
      <c r="AE678" s="285"/>
    </row>
    <row r="679" spans="1:31" s="329" customFormat="1" ht="25.5">
      <c r="A679" s="320"/>
      <c r="B679" s="286" t="s">
        <v>1463</v>
      </c>
      <c r="C679" s="320"/>
      <c r="D679" s="328"/>
      <c r="E679" s="328"/>
      <c r="F679" s="320"/>
      <c r="G679" s="327">
        <f t="shared" ref="G679:X679" si="42">SUM(G680)</f>
        <v>7830</v>
      </c>
      <c r="H679" s="327">
        <f t="shared" si="42"/>
        <v>0</v>
      </c>
      <c r="I679" s="327">
        <f t="shared" si="42"/>
        <v>0</v>
      </c>
      <c r="J679" s="327">
        <f t="shared" si="42"/>
        <v>0</v>
      </c>
      <c r="K679" s="327">
        <f t="shared" si="42"/>
        <v>0</v>
      </c>
      <c r="L679" s="327">
        <f t="shared" si="42"/>
        <v>0</v>
      </c>
      <c r="M679" s="327">
        <f t="shared" si="42"/>
        <v>0</v>
      </c>
      <c r="N679" s="327">
        <f t="shared" si="42"/>
        <v>0</v>
      </c>
      <c r="O679" s="327">
        <f t="shared" si="42"/>
        <v>0</v>
      </c>
      <c r="P679" s="327">
        <f t="shared" si="42"/>
        <v>6000</v>
      </c>
      <c r="Q679" s="327">
        <f t="shared" si="42"/>
        <v>0</v>
      </c>
      <c r="R679" s="327">
        <f t="shared" si="42"/>
        <v>0</v>
      </c>
      <c r="S679" s="327">
        <f t="shared" si="42"/>
        <v>0</v>
      </c>
      <c r="T679" s="327">
        <f t="shared" si="42"/>
        <v>0</v>
      </c>
      <c r="U679" s="327">
        <f t="shared" si="42"/>
        <v>1450</v>
      </c>
      <c r="V679" s="327">
        <f t="shared" si="42"/>
        <v>0</v>
      </c>
      <c r="W679" s="327">
        <f t="shared" si="42"/>
        <v>0</v>
      </c>
      <c r="X679" s="327">
        <f t="shared" si="42"/>
        <v>1450</v>
      </c>
      <c r="AC679" s="349"/>
      <c r="AE679" s="349"/>
    </row>
    <row r="680" spans="1:31" ht="25.5">
      <c r="A680" s="289"/>
      <c r="B680" s="305" t="s">
        <v>1867</v>
      </c>
      <c r="C680" s="289"/>
      <c r="D680" s="338"/>
      <c r="E680" s="338"/>
      <c r="F680" s="354" t="s">
        <v>1868</v>
      </c>
      <c r="G680" s="352">
        <v>7830</v>
      </c>
      <c r="H680" s="338"/>
      <c r="I680" s="338"/>
      <c r="J680" s="352"/>
      <c r="K680" s="340"/>
      <c r="L680" s="338"/>
      <c r="M680" s="338"/>
      <c r="N680" s="338"/>
      <c r="O680" s="338"/>
      <c r="P680" s="293">
        <v>6000</v>
      </c>
      <c r="Q680" s="338"/>
      <c r="R680" s="338"/>
      <c r="S680" s="293"/>
      <c r="T680" s="293"/>
      <c r="U680" s="293">
        <v>1450</v>
      </c>
      <c r="V680" s="338"/>
      <c r="W680" s="338"/>
      <c r="X680" s="293">
        <v>1450</v>
      </c>
      <c r="AC680" s="285"/>
      <c r="AE680" s="285"/>
    </row>
    <row r="681" spans="1:31" ht="18.75">
      <c r="A681" s="320" t="s">
        <v>1869</v>
      </c>
      <c r="B681" s="348" t="s">
        <v>1870</v>
      </c>
      <c r="C681" s="289"/>
      <c r="D681" s="338"/>
      <c r="E681" s="338"/>
      <c r="F681" s="289"/>
      <c r="G681" s="327">
        <f t="shared" ref="G681:X681" si="43">G682</f>
        <v>36687.4</v>
      </c>
      <c r="H681" s="327">
        <f t="shared" si="43"/>
        <v>0</v>
      </c>
      <c r="I681" s="327">
        <f t="shared" si="43"/>
        <v>0</v>
      </c>
      <c r="J681" s="327">
        <f t="shared" si="43"/>
        <v>0</v>
      </c>
      <c r="K681" s="327">
        <f t="shared" si="43"/>
        <v>0</v>
      </c>
      <c r="L681" s="327">
        <f t="shared" si="43"/>
        <v>0</v>
      </c>
      <c r="M681" s="327">
        <f t="shared" si="43"/>
        <v>0</v>
      </c>
      <c r="N681" s="327">
        <f t="shared" si="43"/>
        <v>0</v>
      </c>
      <c r="O681" s="327">
        <f t="shared" si="43"/>
        <v>0</v>
      </c>
      <c r="P681" s="327">
        <f t="shared" si="43"/>
        <v>22349.35</v>
      </c>
      <c r="Q681" s="327">
        <f t="shared" si="43"/>
        <v>0</v>
      </c>
      <c r="R681" s="327">
        <f t="shared" si="43"/>
        <v>0</v>
      </c>
      <c r="S681" s="327">
        <f t="shared" si="43"/>
        <v>0</v>
      </c>
      <c r="T681" s="327">
        <f t="shared" si="43"/>
        <v>0</v>
      </c>
      <c r="U681" s="327">
        <f t="shared" si="43"/>
        <v>10025</v>
      </c>
      <c r="V681" s="327">
        <f t="shared" si="43"/>
        <v>0</v>
      </c>
      <c r="W681" s="327">
        <f t="shared" si="43"/>
        <v>0</v>
      </c>
      <c r="X681" s="327">
        <f t="shared" si="43"/>
        <v>10025</v>
      </c>
      <c r="AC681" s="285"/>
      <c r="AE681" s="285"/>
    </row>
    <row r="682" spans="1:31" s="329" customFormat="1" ht="25.5">
      <c r="A682" s="289"/>
      <c r="B682" s="286" t="s">
        <v>1463</v>
      </c>
      <c r="C682" s="320"/>
      <c r="D682" s="328"/>
      <c r="E682" s="328"/>
      <c r="F682" s="320"/>
      <c r="G682" s="327">
        <f>SUM(G683:G715)</f>
        <v>36687.4</v>
      </c>
      <c r="H682" s="327">
        <f t="shared" ref="H682:X682" si="44">SUM(H683:H715)</f>
        <v>0</v>
      </c>
      <c r="I682" s="327">
        <f t="shared" si="44"/>
        <v>0</v>
      </c>
      <c r="J682" s="327">
        <f t="shared" si="44"/>
        <v>0</v>
      </c>
      <c r="K682" s="327">
        <f t="shared" si="44"/>
        <v>0</v>
      </c>
      <c r="L682" s="327">
        <f t="shared" si="44"/>
        <v>0</v>
      </c>
      <c r="M682" s="327">
        <f t="shared" si="44"/>
        <v>0</v>
      </c>
      <c r="N682" s="327">
        <f t="shared" si="44"/>
        <v>0</v>
      </c>
      <c r="O682" s="327">
        <f t="shared" si="44"/>
        <v>0</v>
      </c>
      <c r="P682" s="327">
        <f t="shared" si="44"/>
        <v>22349.35</v>
      </c>
      <c r="Q682" s="327">
        <f t="shared" si="44"/>
        <v>0</v>
      </c>
      <c r="R682" s="327">
        <f t="shared" si="44"/>
        <v>0</v>
      </c>
      <c r="S682" s="327">
        <f t="shared" si="44"/>
        <v>0</v>
      </c>
      <c r="T682" s="327">
        <f t="shared" si="44"/>
        <v>0</v>
      </c>
      <c r="U682" s="327">
        <f t="shared" si="44"/>
        <v>10025</v>
      </c>
      <c r="V682" s="327">
        <f t="shared" si="44"/>
        <v>0</v>
      </c>
      <c r="W682" s="327">
        <f t="shared" si="44"/>
        <v>0</v>
      </c>
      <c r="X682" s="327">
        <f t="shared" si="44"/>
        <v>10025</v>
      </c>
      <c r="AC682" s="349"/>
      <c r="AE682" s="349"/>
    </row>
    <row r="683" spans="1:31" s="329" customFormat="1" ht="38.25">
      <c r="A683" s="289">
        <v>1</v>
      </c>
      <c r="B683" s="355" t="s">
        <v>1871</v>
      </c>
      <c r="C683" s="289"/>
      <c r="D683" s="338"/>
      <c r="E683" s="338"/>
      <c r="F683" s="290" t="s">
        <v>1872</v>
      </c>
      <c r="G683" s="340">
        <v>1552</v>
      </c>
      <c r="H683" s="340"/>
      <c r="I683" s="340"/>
      <c r="J683" s="340"/>
      <c r="K683" s="340"/>
      <c r="L683" s="340"/>
      <c r="M683" s="340"/>
      <c r="N683" s="340"/>
      <c r="O683" s="340"/>
      <c r="P683" s="340">
        <v>1072</v>
      </c>
      <c r="Q683" s="340"/>
      <c r="R683" s="340"/>
      <c r="S683" s="340"/>
      <c r="T683" s="340"/>
      <c r="U683" s="340">
        <v>300</v>
      </c>
      <c r="V683" s="340"/>
      <c r="W683" s="340"/>
      <c r="X683" s="340">
        <v>300</v>
      </c>
      <c r="AC683" s="349"/>
      <c r="AE683" s="349"/>
    </row>
    <row r="684" spans="1:31" s="329" customFormat="1" ht="38.25">
      <c r="A684" s="289">
        <v>2</v>
      </c>
      <c r="B684" s="355" t="s">
        <v>1873</v>
      </c>
      <c r="C684" s="289"/>
      <c r="D684" s="338"/>
      <c r="E684" s="338"/>
      <c r="F684" s="290" t="s">
        <v>1874</v>
      </c>
      <c r="G684" s="340">
        <v>1104</v>
      </c>
      <c r="H684" s="340"/>
      <c r="I684" s="340"/>
      <c r="J684" s="340"/>
      <c r="K684" s="340"/>
      <c r="L684" s="340"/>
      <c r="M684" s="340"/>
      <c r="N684" s="340"/>
      <c r="O684" s="340"/>
      <c r="P684" s="340">
        <v>869</v>
      </c>
      <c r="Q684" s="340"/>
      <c r="R684" s="340"/>
      <c r="S684" s="340"/>
      <c r="T684" s="340"/>
      <c r="U684" s="340">
        <v>200</v>
      </c>
      <c r="V684" s="340"/>
      <c r="W684" s="340"/>
      <c r="X684" s="340">
        <v>200</v>
      </c>
      <c r="AC684" s="349"/>
      <c r="AE684" s="349"/>
    </row>
    <row r="685" spans="1:31" s="329" customFormat="1" ht="38.25">
      <c r="A685" s="289">
        <v>3</v>
      </c>
      <c r="B685" s="355" t="s">
        <v>1875</v>
      </c>
      <c r="C685" s="289"/>
      <c r="D685" s="338"/>
      <c r="E685" s="338"/>
      <c r="F685" s="290" t="s">
        <v>1876</v>
      </c>
      <c r="G685" s="340">
        <v>1072</v>
      </c>
      <c r="H685" s="340"/>
      <c r="I685" s="340"/>
      <c r="J685" s="340"/>
      <c r="K685" s="340"/>
      <c r="L685" s="340"/>
      <c r="M685" s="340"/>
      <c r="N685" s="340"/>
      <c r="O685" s="340"/>
      <c r="P685" s="340">
        <v>761</v>
      </c>
      <c r="Q685" s="340"/>
      <c r="R685" s="340"/>
      <c r="S685" s="340"/>
      <c r="T685" s="340"/>
      <c r="U685" s="340">
        <v>150</v>
      </c>
      <c r="V685" s="340"/>
      <c r="W685" s="340"/>
      <c r="X685" s="340">
        <v>150</v>
      </c>
      <c r="AC685" s="349"/>
      <c r="AE685" s="349"/>
    </row>
    <row r="686" spans="1:31" s="329" customFormat="1" ht="38.25">
      <c r="A686" s="289">
        <v>4</v>
      </c>
      <c r="B686" s="355" t="s">
        <v>1877</v>
      </c>
      <c r="C686" s="289"/>
      <c r="D686" s="338"/>
      <c r="E686" s="338"/>
      <c r="F686" s="290" t="s">
        <v>1878</v>
      </c>
      <c r="G686" s="340">
        <v>544</v>
      </c>
      <c r="H686" s="340"/>
      <c r="I686" s="340"/>
      <c r="J686" s="340"/>
      <c r="K686" s="340"/>
      <c r="L686" s="340"/>
      <c r="M686" s="340"/>
      <c r="N686" s="340"/>
      <c r="O686" s="340"/>
      <c r="P686" s="340">
        <v>424</v>
      </c>
      <c r="Q686" s="340"/>
      <c r="R686" s="340"/>
      <c r="S686" s="340"/>
      <c r="T686" s="340"/>
      <c r="U686" s="340">
        <v>120</v>
      </c>
      <c r="V686" s="340"/>
      <c r="W686" s="340"/>
      <c r="X686" s="340">
        <v>120</v>
      </c>
      <c r="AC686" s="349"/>
      <c r="AE686" s="349"/>
    </row>
    <row r="687" spans="1:31" s="329" customFormat="1" ht="38.25">
      <c r="A687" s="289">
        <v>5</v>
      </c>
      <c r="B687" s="355" t="s">
        <v>1879</v>
      </c>
      <c r="C687" s="289"/>
      <c r="D687" s="338"/>
      <c r="E687" s="338"/>
      <c r="F687" s="290" t="s">
        <v>1880</v>
      </c>
      <c r="G687" s="340">
        <v>1408</v>
      </c>
      <c r="H687" s="340"/>
      <c r="I687" s="340"/>
      <c r="J687" s="340"/>
      <c r="K687" s="340"/>
      <c r="L687" s="340"/>
      <c r="M687" s="340"/>
      <c r="N687" s="340"/>
      <c r="O687" s="340"/>
      <c r="P687" s="340">
        <v>944</v>
      </c>
      <c r="Q687" s="340"/>
      <c r="R687" s="340"/>
      <c r="S687" s="340"/>
      <c r="T687" s="340"/>
      <c r="U687" s="340">
        <v>343</v>
      </c>
      <c r="V687" s="340"/>
      <c r="W687" s="340"/>
      <c r="X687" s="340">
        <v>343</v>
      </c>
      <c r="AC687" s="349"/>
      <c r="AE687" s="349"/>
    </row>
    <row r="688" spans="1:31" s="329" customFormat="1" ht="25.5">
      <c r="A688" s="289">
        <v>6</v>
      </c>
      <c r="B688" s="355" t="s">
        <v>1881</v>
      </c>
      <c r="C688" s="289"/>
      <c r="D688" s="338"/>
      <c r="E688" s="338"/>
      <c r="F688" s="290" t="s">
        <v>1882</v>
      </c>
      <c r="G688" s="340">
        <v>1120</v>
      </c>
      <c r="H688" s="340"/>
      <c r="I688" s="340"/>
      <c r="J688" s="340"/>
      <c r="K688" s="340"/>
      <c r="L688" s="340"/>
      <c r="M688" s="340"/>
      <c r="N688" s="340"/>
      <c r="O688" s="340"/>
      <c r="P688" s="340">
        <v>619</v>
      </c>
      <c r="Q688" s="340"/>
      <c r="R688" s="340"/>
      <c r="S688" s="340"/>
      <c r="T688" s="340"/>
      <c r="U688" s="340">
        <v>292</v>
      </c>
      <c r="V688" s="340"/>
      <c r="W688" s="340"/>
      <c r="X688" s="340">
        <v>292</v>
      </c>
      <c r="AC688" s="349"/>
      <c r="AE688" s="349"/>
    </row>
    <row r="689" spans="1:31" s="329" customFormat="1" ht="25.5">
      <c r="A689" s="289">
        <v>7</v>
      </c>
      <c r="B689" s="355" t="s">
        <v>1883</v>
      </c>
      <c r="C689" s="289"/>
      <c r="D689" s="338"/>
      <c r="E689" s="338"/>
      <c r="F689" s="290" t="s">
        <v>1884</v>
      </c>
      <c r="G689" s="340">
        <v>1984</v>
      </c>
      <c r="H689" s="340"/>
      <c r="I689" s="340"/>
      <c r="J689" s="340"/>
      <c r="K689" s="340"/>
      <c r="L689" s="340"/>
      <c r="M689" s="340"/>
      <c r="N689" s="340"/>
      <c r="O689" s="340"/>
      <c r="P689" s="340">
        <v>1146</v>
      </c>
      <c r="Q689" s="340"/>
      <c r="R689" s="340"/>
      <c r="S689" s="340"/>
      <c r="T689" s="340"/>
      <c r="U689" s="340">
        <v>494</v>
      </c>
      <c r="V689" s="340"/>
      <c r="W689" s="340"/>
      <c r="X689" s="340">
        <v>494</v>
      </c>
      <c r="AC689" s="349"/>
      <c r="AE689" s="349"/>
    </row>
    <row r="690" spans="1:31" s="329" customFormat="1" ht="25.5">
      <c r="A690" s="289">
        <v>8</v>
      </c>
      <c r="B690" s="355" t="s">
        <v>1885</v>
      </c>
      <c r="C690" s="289"/>
      <c r="D690" s="338"/>
      <c r="E690" s="338"/>
      <c r="F690" s="290" t="s">
        <v>1886</v>
      </c>
      <c r="G690" s="340">
        <v>1920</v>
      </c>
      <c r="H690" s="340"/>
      <c r="I690" s="340"/>
      <c r="J690" s="340"/>
      <c r="K690" s="340"/>
      <c r="L690" s="340"/>
      <c r="M690" s="340"/>
      <c r="N690" s="340"/>
      <c r="O690" s="340"/>
      <c r="P690" s="340">
        <v>1160.5</v>
      </c>
      <c r="Q690" s="340"/>
      <c r="R690" s="340"/>
      <c r="S690" s="340"/>
      <c r="T690" s="340"/>
      <c r="U690" s="340">
        <v>552</v>
      </c>
      <c r="V690" s="340"/>
      <c r="W690" s="340"/>
      <c r="X690" s="340">
        <v>552</v>
      </c>
      <c r="AC690" s="349"/>
      <c r="AE690" s="349"/>
    </row>
    <row r="691" spans="1:31" s="329" customFormat="1" ht="25.5">
      <c r="A691" s="289">
        <v>9</v>
      </c>
      <c r="B691" s="355" t="s">
        <v>1887</v>
      </c>
      <c r="C691" s="289"/>
      <c r="D691" s="338"/>
      <c r="E691" s="338"/>
      <c r="F691" s="290" t="s">
        <v>1888</v>
      </c>
      <c r="G691" s="340">
        <v>1872.4</v>
      </c>
      <c r="H691" s="340"/>
      <c r="I691" s="340"/>
      <c r="J691" s="340"/>
      <c r="K691" s="340"/>
      <c r="L691" s="340"/>
      <c r="M691" s="340"/>
      <c r="N691" s="340"/>
      <c r="O691" s="340"/>
      <c r="P691" s="340">
        <v>1112.4000000000001</v>
      </c>
      <c r="Q691" s="340"/>
      <c r="R691" s="340"/>
      <c r="S691" s="340"/>
      <c r="T691" s="340"/>
      <c r="U691" s="340">
        <v>536</v>
      </c>
      <c r="V691" s="340"/>
      <c r="W691" s="340"/>
      <c r="X691" s="340">
        <v>536</v>
      </c>
      <c r="AC691" s="349"/>
      <c r="AE691" s="349"/>
    </row>
    <row r="692" spans="1:31" s="329" customFormat="1" ht="38.25">
      <c r="A692" s="289">
        <v>10</v>
      </c>
      <c r="B692" s="355" t="s">
        <v>1889</v>
      </c>
      <c r="C692" s="289"/>
      <c r="D692" s="338"/>
      <c r="E692" s="338"/>
      <c r="F692" s="290" t="s">
        <v>1890</v>
      </c>
      <c r="G692" s="340">
        <v>2320</v>
      </c>
      <c r="H692" s="340"/>
      <c r="I692" s="340"/>
      <c r="J692" s="340"/>
      <c r="K692" s="340"/>
      <c r="L692" s="340"/>
      <c r="M692" s="340"/>
      <c r="N692" s="340"/>
      <c r="O692" s="340"/>
      <c r="P692" s="340">
        <v>1339</v>
      </c>
      <c r="Q692" s="340"/>
      <c r="R692" s="340"/>
      <c r="S692" s="340"/>
      <c r="T692" s="340"/>
      <c r="U692" s="340">
        <v>692</v>
      </c>
      <c r="V692" s="340"/>
      <c r="W692" s="340"/>
      <c r="X692" s="340">
        <v>692</v>
      </c>
      <c r="AC692" s="349"/>
      <c r="AE692" s="349"/>
    </row>
    <row r="693" spans="1:31" s="329" customFormat="1" ht="25.5">
      <c r="A693" s="289">
        <v>11</v>
      </c>
      <c r="B693" s="355" t="s">
        <v>1891</v>
      </c>
      <c r="C693" s="289"/>
      <c r="D693" s="338"/>
      <c r="E693" s="338"/>
      <c r="F693" s="290" t="s">
        <v>1892</v>
      </c>
      <c r="G693" s="340">
        <v>1248</v>
      </c>
      <c r="H693" s="340"/>
      <c r="I693" s="340"/>
      <c r="J693" s="340"/>
      <c r="K693" s="340"/>
      <c r="L693" s="340"/>
      <c r="M693" s="340"/>
      <c r="N693" s="340"/>
      <c r="O693" s="340"/>
      <c r="P693" s="340">
        <v>862</v>
      </c>
      <c r="Q693" s="340"/>
      <c r="R693" s="340"/>
      <c r="S693" s="340"/>
      <c r="T693" s="340"/>
      <c r="U693" s="340">
        <v>317</v>
      </c>
      <c r="V693" s="340"/>
      <c r="W693" s="340"/>
      <c r="X693" s="340">
        <v>317</v>
      </c>
      <c r="AC693" s="349"/>
      <c r="AE693" s="349"/>
    </row>
    <row r="694" spans="1:31" s="329" customFormat="1" ht="25.5">
      <c r="A694" s="289">
        <v>12</v>
      </c>
      <c r="B694" s="355" t="s">
        <v>1893</v>
      </c>
      <c r="C694" s="289"/>
      <c r="D694" s="338"/>
      <c r="E694" s="338"/>
      <c r="F694" s="290" t="s">
        <v>1894</v>
      </c>
      <c r="G694" s="340">
        <v>2496</v>
      </c>
      <c r="H694" s="340"/>
      <c r="I694" s="340"/>
      <c r="J694" s="340"/>
      <c r="K694" s="340"/>
      <c r="L694" s="340"/>
      <c r="M694" s="340"/>
      <c r="N694" s="340"/>
      <c r="O694" s="340"/>
      <c r="P694" s="340">
        <v>1504</v>
      </c>
      <c r="Q694" s="340"/>
      <c r="R694" s="340"/>
      <c r="S694" s="340"/>
      <c r="T694" s="340"/>
      <c r="U694" s="340">
        <v>992</v>
      </c>
      <c r="V694" s="340"/>
      <c r="W694" s="340"/>
      <c r="X694" s="340">
        <v>992</v>
      </c>
      <c r="AC694" s="349"/>
      <c r="AE694" s="349"/>
    </row>
    <row r="695" spans="1:31" s="329" customFormat="1" ht="25.5">
      <c r="A695" s="289">
        <v>13</v>
      </c>
      <c r="B695" s="355" t="s">
        <v>1895</v>
      </c>
      <c r="C695" s="289"/>
      <c r="D695" s="338"/>
      <c r="E695" s="338"/>
      <c r="F695" s="290" t="s">
        <v>1896</v>
      </c>
      <c r="G695" s="340">
        <v>3840</v>
      </c>
      <c r="H695" s="340"/>
      <c r="I695" s="340"/>
      <c r="J695" s="340"/>
      <c r="K695" s="340"/>
      <c r="L695" s="340"/>
      <c r="M695" s="340"/>
      <c r="N695" s="340"/>
      <c r="O695" s="340"/>
      <c r="P695" s="340">
        <v>2104</v>
      </c>
      <c r="Q695" s="340"/>
      <c r="R695" s="340"/>
      <c r="S695" s="340"/>
      <c r="T695" s="340"/>
      <c r="U695" s="340">
        <v>1224</v>
      </c>
      <c r="V695" s="340"/>
      <c r="W695" s="340"/>
      <c r="X695" s="340">
        <v>1224</v>
      </c>
      <c r="AC695" s="349"/>
      <c r="AE695" s="349"/>
    </row>
    <row r="696" spans="1:31" s="329" customFormat="1" ht="25.5">
      <c r="A696" s="289">
        <v>14</v>
      </c>
      <c r="B696" s="355" t="s">
        <v>1897</v>
      </c>
      <c r="C696" s="289"/>
      <c r="D696" s="338"/>
      <c r="E696" s="338"/>
      <c r="F696" s="290" t="s">
        <v>1898</v>
      </c>
      <c r="G696" s="340">
        <v>1360</v>
      </c>
      <c r="H696" s="340"/>
      <c r="I696" s="340"/>
      <c r="J696" s="340"/>
      <c r="K696" s="340"/>
      <c r="L696" s="340"/>
      <c r="M696" s="340"/>
      <c r="N696" s="340"/>
      <c r="O696" s="340"/>
      <c r="P696" s="340">
        <v>828</v>
      </c>
      <c r="Q696" s="340"/>
      <c r="R696" s="340"/>
      <c r="S696" s="340"/>
      <c r="T696" s="340"/>
      <c r="U696" s="340">
        <v>376</v>
      </c>
      <c r="V696" s="340"/>
      <c r="W696" s="340"/>
      <c r="X696" s="340">
        <v>376</v>
      </c>
      <c r="AC696" s="349"/>
      <c r="AE696" s="349"/>
    </row>
    <row r="697" spans="1:31" s="329" customFormat="1" ht="25.5">
      <c r="A697" s="289">
        <v>15</v>
      </c>
      <c r="B697" s="355" t="s">
        <v>1899</v>
      </c>
      <c r="C697" s="289"/>
      <c r="D697" s="338"/>
      <c r="E697" s="338"/>
      <c r="F697" s="290" t="s">
        <v>1900</v>
      </c>
      <c r="G697" s="340">
        <v>1120</v>
      </c>
      <c r="H697" s="340"/>
      <c r="I697" s="340"/>
      <c r="J697" s="340"/>
      <c r="K697" s="340"/>
      <c r="L697" s="340"/>
      <c r="M697" s="340"/>
      <c r="N697" s="340"/>
      <c r="O697" s="340"/>
      <c r="P697" s="340">
        <v>748</v>
      </c>
      <c r="Q697" s="340"/>
      <c r="R697" s="340"/>
      <c r="S697" s="340"/>
      <c r="T697" s="340"/>
      <c r="U697" s="340">
        <v>272</v>
      </c>
      <c r="V697" s="340"/>
      <c r="W697" s="340"/>
      <c r="X697" s="340">
        <v>272</v>
      </c>
      <c r="AC697" s="349"/>
      <c r="AE697" s="349"/>
    </row>
    <row r="698" spans="1:31" s="329" customFormat="1" ht="25.5">
      <c r="A698" s="289">
        <v>16</v>
      </c>
      <c r="B698" s="355" t="s">
        <v>1901</v>
      </c>
      <c r="C698" s="289"/>
      <c r="D698" s="338"/>
      <c r="E698" s="338"/>
      <c r="F698" s="290" t="s">
        <v>1902</v>
      </c>
      <c r="G698" s="340">
        <v>416</v>
      </c>
      <c r="H698" s="340"/>
      <c r="I698" s="340"/>
      <c r="J698" s="340"/>
      <c r="K698" s="340"/>
      <c r="L698" s="340"/>
      <c r="M698" s="340"/>
      <c r="N698" s="340"/>
      <c r="O698" s="340"/>
      <c r="P698" s="340">
        <v>315</v>
      </c>
      <c r="Q698" s="340"/>
      <c r="R698" s="340"/>
      <c r="S698" s="340"/>
      <c r="T698" s="340"/>
      <c r="U698" s="340">
        <v>100</v>
      </c>
      <c r="V698" s="340"/>
      <c r="W698" s="340"/>
      <c r="X698" s="340">
        <v>100</v>
      </c>
      <c r="AC698" s="349"/>
      <c r="AE698" s="349"/>
    </row>
    <row r="699" spans="1:31" s="329" customFormat="1" ht="25.5">
      <c r="A699" s="289">
        <v>17</v>
      </c>
      <c r="B699" s="355" t="s">
        <v>1903</v>
      </c>
      <c r="C699" s="289"/>
      <c r="D699" s="338"/>
      <c r="E699" s="338"/>
      <c r="F699" s="290" t="s">
        <v>1904</v>
      </c>
      <c r="G699" s="340">
        <v>784</v>
      </c>
      <c r="H699" s="340"/>
      <c r="I699" s="340"/>
      <c r="J699" s="340"/>
      <c r="K699" s="340"/>
      <c r="L699" s="340"/>
      <c r="M699" s="340"/>
      <c r="N699" s="340"/>
      <c r="O699" s="340"/>
      <c r="P699" s="340">
        <v>615.45000000000005</v>
      </c>
      <c r="Q699" s="340"/>
      <c r="R699" s="340"/>
      <c r="S699" s="340"/>
      <c r="T699" s="340"/>
      <c r="U699" s="340">
        <v>120</v>
      </c>
      <c r="V699" s="340"/>
      <c r="W699" s="340"/>
      <c r="X699" s="340">
        <v>120</v>
      </c>
      <c r="AC699" s="349"/>
      <c r="AE699" s="349"/>
    </row>
    <row r="700" spans="1:31" s="329" customFormat="1" ht="25.5">
      <c r="A700" s="289">
        <v>18</v>
      </c>
      <c r="B700" s="355" t="s">
        <v>1905</v>
      </c>
      <c r="C700" s="289"/>
      <c r="D700" s="338"/>
      <c r="E700" s="338"/>
      <c r="F700" s="290" t="s">
        <v>1906</v>
      </c>
      <c r="G700" s="340">
        <v>2480</v>
      </c>
      <c r="H700" s="340"/>
      <c r="I700" s="340"/>
      <c r="J700" s="340"/>
      <c r="K700" s="340"/>
      <c r="L700" s="340"/>
      <c r="M700" s="340"/>
      <c r="N700" s="340"/>
      <c r="O700" s="340"/>
      <c r="P700" s="340">
        <v>1286</v>
      </c>
      <c r="Q700" s="340"/>
      <c r="R700" s="340"/>
      <c r="S700" s="340"/>
      <c r="T700" s="340"/>
      <c r="U700" s="340">
        <v>748</v>
      </c>
      <c r="V700" s="340"/>
      <c r="W700" s="340"/>
      <c r="X700" s="340">
        <v>748</v>
      </c>
      <c r="AC700" s="349"/>
      <c r="AE700" s="349"/>
    </row>
    <row r="701" spans="1:31" s="329" customFormat="1" ht="25.5">
      <c r="A701" s="289">
        <v>19</v>
      </c>
      <c r="B701" s="355" t="s">
        <v>1907</v>
      </c>
      <c r="C701" s="289"/>
      <c r="D701" s="338"/>
      <c r="E701" s="338"/>
      <c r="F701" s="319" t="s">
        <v>1908</v>
      </c>
      <c r="G701" s="340">
        <v>305</v>
      </c>
      <c r="H701" s="340"/>
      <c r="I701" s="340"/>
      <c r="J701" s="340"/>
      <c r="K701" s="340"/>
      <c r="L701" s="340"/>
      <c r="M701" s="340"/>
      <c r="N701" s="340"/>
      <c r="O701" s="340"/>
      <c r="P701" s="340">
        <v>140</v>
      </c>
      <c r="Q701" s="340"/>
      <c r="R701" s="340"/>
      <c r="S701" s="340"/>
      <c r="T701" s="340"/>
      <c r="U701" s="340">
        <v>119</v>
      </c>
      <c r="V701" s="340"/>
      <c r="W701" s="340"/>
      <c r="X701" s="340">
        <v>119</v>
      </c>
      <c r="AC701" s="349"/>
      <c r="AE701" s="349"/>
    </row>
    <row r="702" spans="1:31" s="329" customFormat="1" ht="38.25">
      <c r="A702" s="289">
        <v>20</v>
      </c>
      <c r="B702" s="355" t="s">
        <v>1909</v>
      </c>
      <c r="C702" s="289"/>
      <c r="D702" s="338"/>
      <c r="E702" s="338"/>
      <c r="F702" s="319" t="s">
        <v>1910</v>
      </c>
      <c r="G702" s="340">
        <v>447</v>
      </c>
      <c r="H702" s="340"/>
      <c r="I702" s="340"/>
      <c r="J702" s="340"/>
      <c r="K702" s="340"/>
      <c r="L702" s="340"/>
      <c r="M702" s="340"/>
      <c r="N702" s="340"/>
      <c r="O702" s="340"/>
      <c r="P702" s="340">
        <v>240</v>
      </c>
      <c r="Q702" s="340"/>
      <c r="R702" s="340"/>
      <c r="S702" s="340"/>
      <c r="T702" s="340"/>
      <c r="U702" s="340">
        <v>140</v>
      </c>
      <c r="V702" s="340"/>
      <c r="W702" s="340"/>
      <c r="X702" s="340">
        <v>140</v>
      </c>
      <c r="AC702" s="349"/>
      <c r="AE702" s="349"/>
    </row>
    <row r="703" spans="1:31" s="329" customFormat="1" ht="25.5">
      <c r="A703" s="289">
        <v>21</v>
      </c>
      <c r="B703" s="355" t="s">
        <v>1911</v>
      </c>
      <c r="C703" s="289"/>
      <c r="D703" s="338"/>
      <c r="E703" s="338"/>
      <c r="F703" s="319" t="s">
        <v>1912</v>
      </c>
      <c r="G703" s="340">
        <v>667</v>
      </c>
      <c r="H703" s="340"/>
      <c r="I703" s="340"/>
      <c r="J703" s="340"/>
      <c r="K703" s="340"/>
      <c r="L703" s="340"/>
      <c r="M703" s="340"/>
      <c r="N703" s="340"/>
      <c r="O703" s="340"/>
      <c r="P703" s="340">
        <v>378</v>
      </c>
      <c r="Q703" s="340"/>
      <c r="R703" s="340"/>
      <c r="S703" s="340"/>
      <c r="T703" s="340"/>
      <c r="U703" s="340">
        <v>188</v>
      </c>
      <c r="V703" s="340"/>
      <c r="W703" s="340"/>
      <c r="X703" s="340">
        <v>188</v>
      </c>
      <c r="AC703" s="349"/>
      <c r="AE703" s="349"/>
    </row>
    <row r="704" spans="1:31" s="329" customFormat="1" ht="25.5">
      <c r="A704" s="289">
        <v>22</v>
      </c>
      <c r="B704" s="355" t="s">
        <v>1913</v>
      </c>
      <c r="C704" s="289"/>
      <c r="D704" s="338"/>
      <c r="E704" s="338"/>
      <c r="F704" s="319" t="s">
        <v>1914</v>
      </c>
      <c r="G704" s="340">
        <v>847</v>
      </c>
      <c r="H704" s="340"/>
      <c r="I704" s="340"/>
      <c r="J704" s="340"/>
      <c r="K704" s="340"/>
      <c r="L704" s="340"/>
      <c r="M704" s="340"/>
      <c r="N704" s="340"/>
      <c r="O704" s="340"/>
      <c r="P704" s="340">
        <v>399</v>
      </c>
      <c r="Q704" s="340"/>
      <c r="R704" s="340"/>
      <c r="S704" s="340"/>
      <c r="T704" s="340"/>
      <c r="U704" s="340">
        <v>321</v>
      </c>
      <c r="V704" s="340"/>
      <c r="W704" s="340"/>
      <c r="X704" s="340">
        <v>321</v>
      </c>
      <c r="AC704" s="349"/>
      <c r="AE704" s="349"/>
    </row>
    <row r="705" spans="1:31" s="329" customFormat="1" ht="25.5">
      <c r="A705" s="289">
        <v>23</v>
      </c>
      <c r="B705" s="355" t="s">
        <v>1915</v>
      </c>
      <c r="C705" s="289"/>
      <c r="D705" s="338"/>
      <c r="E705" s="338"/>
      <c r="F705" s="319" t="s">
        <v>1916</v>
      </c>
      <c r="G705" s="340">
        <v>322</v>
      </c>
      <c r="H705" s="340"/>
      <c r="I705" s="340"/>
      <c r="J705" s="340"/>
      <c r="K705" s="340"/>
      <c r="L705" s="340"/>
      <c r="M705" s="340"/>
      <c r="N705" s="340"/>
      <c r="O705" s="340"/>
      <c r="P705" s="340">
        <v>183</v>
      </c>
      <c r="Q705" s="340"/>
      <c r="R705" s="340"/>
      <c r="S705" s="340"/>
      <c r="T705" s="340"/>
      <c r="U705" s="340">
        <v>90</v>
      </c>
      <c r="V705" s="340"/>
      <c r="W705" s="340"/>
      <c r="X705" s="340">
        <v>90</v>
      </c>
      <c r="AC705" s="349"/>
      <c r="AE705" s="349"/>
    </row>
    <row r="706" spans="1:31" s="329" customFormat="1" ht="38.25">
      <c r="A706" s="289">
        <v>24</v>
      </c>
      <c r="B706" s="355" t="s">
        <v>1917</v>
      </c>
      <c r="C706" s="289"/>
      <c r="D706" s="338"/>
      <c r="E706" s="338"/>
      <c r="F706" s="319" t="s">
        <v>1918</v>
      </c>
      <c r="G706" s="340">
        <v>426</v>
      </c>
      <c r="H706" s="340"/>
      <c r="I706" s="340"/>
      <c r="J706" s="340"/>
      <c r="K706" s="340"/>
      <c r="L706" s="340"/>
      <c r="M706" s="340"/>
      <c r="N706" s="340"/>
      <c r="O706" s="340"/>
      <c r="P706" s="340">
        <v>239</v>
      </c>
      <c r="Q706" s="340"/>
      <c r="R706" s="340"/>
      <c r="S706" s="340"/>
      <c r="T706" s="340"/>
      <c r="U706" s="340">
        <v>123</v>
      </c>
      <c r="V706" s="340"/>
      <c r="W706" s="340"/>
      <c r="X706" s="340">
        <v>123</v>
      </c>
      <c r="AC706" s="349"/>
      <c r="AE706" s="349"/>
    </row>
    <row r="707" spans="1:31" s="329" customFormat="1" ht="25.5">
      <c r="A707" s="289">
        <v>25</v>
      </c>
      <c r="B707" s="355" t="s">
        <v>1919</v>
      </c>
      <c r="C707" s="289"/>
      <c r="D707" s="338"/>
      <c r="E707" s="338"/>
      <c r="F707" s="319" t="s">
        <v>1920</v>
      </c>
      <c r="G707" s="340">
        <v>965</v>
      </c>
      <c r="H707" s="340"/>
      <c r="I707" s="340"/>
      <c r="J707" s="340"/>
      <c r="K707" s="340"/>
      <c r="L707" s="340"/>
      <c r="M707" s="340"/>
      <c r="N707" s="340"/>
      <c r="O707" s="340"/>
      <c r="P707" s="340">
        <v>563</v>
      </c>
      <c r="Q707" s="340"/>
      <c r="R707" s="340"/>
      <c r="S707" s="340"/>
      <c r="T707" s="340"/>
      <c r="U707" s="340">
        <v>257</v>
      </c>
      <c r="V707" s="340"/>
      <c r="W707" s="340"/>
      <c r="X707" s="340">
        <v>257</v>
      </c>
      <c r="AC707" s="349"/>
      <c r="AE707" s="349"/>
    </row>
    <row r="708" spans="1:31" s="329" customFormat="1" ht="25.5">
      <c r="A708" s="289">
        <v>26</v>
      </c>
      <c r="B708" s="355" t="s">
        <v>1921</v>
      </c>
      <c r="C708" s="289"/>
      <c r="D708" s="338"/>
      <c r="E708" s="338"/>
      <c r="F708" s="319" t="s">
        <v>1922</v>
      </c>
      <c r="G708" s="340">
        <v>421</v>
      </c>
      <c r="H708" s="340"/>
      <c r="I708" s="340"/>
      <c r="J708" s="340"/>
      <c r="K708" s="340"/>
      <c r="L708" s="340"/>
      <c r="M708" s="340"/>
      <c r="N708" s="340"/>
      <c r="O708" s="340"/>
      <c r="P708" s="340">
        <v>242</v>
      </c>
      <c r="Q708" s="340"/>
      <c r="R708" s="340"/>
      <c r="S708" s="340"/>
      <c r="T708" s="340"/>
      <c r="U708" s="340">
        <v>116</v>
      </c>
      <c r="V708" s="340"/>
      <c r="W708" s="340"/>
      <c r="X708" s="340">
        <v>116</v>
      </c>
      <c r="AC708" s="349"/>
      <c r="AE708" s="349"/>
    </row>
    <row r="709" spans="1:31" s="329" customFormat="1" ht="25.5">
      <c r="A709" s="289">
        <v>27</v>
      </c>
      <c r="B709" s="355" t="s">
        <v>1923</v>
      </c>
      <c r="C709" s="289"/>
      <c r="D709" s="338"/>
      <c r="E709" s="338"/>
      <c r="F709" s="319" t="s">
        <v>1924</v>
      </c>
      <c r="G709" s="340">
        <v>322</v>
      </c>
      <c r="H709" s="340"/>
      <c r="I709" s="340"/>
      <c r="J709" s="340"/>
      <c r="K709" s="340"/>
      <c r="L709" s="340"/>
      <c r="M709" s="340"/>
      <c r="N709" s="340"/>
      <c r="O709" s="340"/>
      <c r="P709" s="340">
        <v>199</v>
      </c>
      <c r="Q709" s="340"/>
      <c r="R709" s="340"/>
      <c r="S709" s="340"/>
      <c r="T709" s="340"/>
      <c r="U709" s="340">
        <v>75</v>
      </c>
      <c r="V709" s="340"/>
      <c r="W709" s="340"/>
      <c r="X709" s="340">
        <v>75</v>
      </c>
      <c r="AC709" s="349"/>
      <c r="AE709" s="349"/>
    </row>
    <row r="710" spans="1:31" s="329" customFormat="1" ht="38.25">
      <c r="A710" s="289">
        <v>28</v>
      </c>
      <c r="B710" s="355" t="s">
        <v>1925</v>
      </c>
      <c r="C710" s="289"/>
      <c r="D710" s="338"/>
      <c r="E710" s="338"/>
      <c r="F710" s="319" t="s">
        <v>1926</v>
      </c>
      <c r="G710" s="340">
        <v>276</v>
      </c>
      <c r="H710" s="340"/>
      <c r="I710" s="340"/>
      <c r="J710" s="340"/>
      <c r="K710" s="340"/>
      <c r="L710" s="340"/>
      <c r="M710" s="340"/>
      <c r="N710" s="340"/>
      <c r="O710" s="340"/>
      <c r="P710" s="340">
        <v>172</v>
      </c>
      <c r="Q710" s="340"/>
      <c r="R710" s="340"/>
      <c r="S710" s="340"/>
      <c r="T710" s="340"/>
      <c r="U710" s="340">
        <v>63</v>
      </c>
      <c r="V710" s="340"/>
      <c r="W710" s="340"/>
      <c r="X710" s="340">
        <v>63</v>
      </c>
      <c r="AC710" s="349"/>
      <c r="AE710" s="349"/>
    </row>
    <row r="711" spans="1:31" s="329" customFormat="1" ht="25.5">
      <c r="A711" s="289">
        <v>29</v>
      </c>
      <c r="B711" s="355" t="s">
        <v>1927</v>
      </c>
      <c r="C711" s="289"/>
      <c r="D711" s="338"/>
      <c r="E711" s="338"/>
      <c r="F711" s="319" t="s">
        <v>1928</v>
      </c>
      <c r="G711" s="340">
        <v>989</v>
      </c>
      <c r="H711" s="340"/>
      <c r="I711" s="340"/>
      <c r="J711" s="340"/>
      <c r="K711" s="340"/>
      <c r="L711" s="340"/>
      <c r="M711" s="340"/>
      <c r="N711" s="340"/>
      <c r="O711" s="340"/>
      <c r="P711" s="340">
        <v>623</v>
      </c>
      <c r="Q711" s="340"/>
      <c r="R711" s="340"/>
      <c r="S711" s="340"/>
      <c r="T711" s="340"/>
      <c r="U711" s="340">
        <v>217</v>
      </c>
      <c r="V711" s="340"/>
      <c r="W711" s="340"/>
      <c r="X711" s="340">
        <v>217</v>
      </c>
      <c r="AC711" s="349"/>
      <c r="AE711" s="349"/>
    </row>
    <row r="712" spans="1:31" s="329" customFormat="1" ht="38.25">
      <c r="A712" s="289">
        <v>30</v>
      </c>
      <c r="B712" s="355" t="s">
        <v>1929</v>
      </c>
      <c r="C712" s="289"/>
      <c r="D712" s="338"/>
      <c r="E712" s="338"/>
      <c r="F712" s="319" t="s">
        <v>1930</v>
      </c>
      <c r="G712" s="340">
        <v>748</v>
      </c>
      <c r="H712" s="340"/>
      <c r="I712" s="340"/>
      <c r="J712" s="340"/>
      <c r="K712" s="340"/>
      <c r="L712" s="340"/>
      <c r="M712" s="340"/>
      <c r="N712" s="340"/>
      <c r="O712" s="340"/>
      <c r="P712" s="340">
        <v>383</v>
      </c>
      <c r="Q712" s="340"/>
      <c r="R712" s="340"/>
      <c r="S712" s="340"/>
      <c r="T712" s="340"/>
      <c r="U712" s="340">
        <v>253</v>
      </c>
      <c r="V712" s="340"/>
      <c r="W712" s="340"/>
      <c r="X712" s="340">
        <v>253</v>
      </c>
      <c r="AC712" s="349"/>
      <c r="AE712" s="349"/>
    </row>
    <row r="713" spans="1:31" s="329" customFormat="1" ht="25.5">
      <c r="A713" s="289">
        <v>31</v>
      </c>
      <c r="B713" s="355" t="s">
        <v>1931</v>
      </c>
      <c r="C713" s="289"/>
      <c r="D713" s="338"/>
      <c r="E713" s="338"/>
      <c r="F713" s="319" t="s">
        <v>1932</v>
      </c>
      <c r="G713" s="340">
        <v>391</v>
      </c>
      <c r="H713" s="340"/>
      <c r="I713" s="340"/>
      <c r="J713" s="340"/>
      <c r="K713" s="340"/>
      <c r="L713" s="340"/>
      <c r="M713" s="340"/>
      <c r="N713" s="340"/>
      <c r="O713" s="340"/>
      <c r="P713" s="340">
        <v>239</v>
      </c>
      <c r="Q713" s="340"/>
      <c r="R713" s="340"/>
      <c r="S713" s="340"/>
      <c r="T713" s="340"/>
      <c r="U713" s="340">
        <v>93</v>
      </c>
      <c r="V713" s="340"/>
      <c r="W713" s="340"/>
      <c r="X713" s="340">
        <v>93</v>
      </c>
      <c r="AC713" s="349"/>
      <c r="AE713" s="349"/>
    </row>
    <row r="714" spans="1:31" s="329" customFormat="1" ht="25.5">
      <c r="A714" s="289">
        <v>32</v>
      </c>
      <c r="B714" s="355" t="s">
        <v>1933</v>
      </c>
      <c r="C714" s="289"/>
      <c r="D714" s="338"/>
      <c r="E714" s="338"/>
      <c r="F714" s="319" t="s">
        <v>1934</v>
      </c>
      <c r="G714" s="340">
        <v>426</v>
      </c>
      <c r="H714" s="340"/>
      <c r="I714" s="340"/>
      <c r="J714" s="340"/>
      <c r="K714" s="340"/>
      <c r="L714" s="340"/>
      <c r="M714" s="340"/>
      <c r="N714" s="340"/>
      <c r="O714" s="340"/>
      <c r="P714" s="340">
        <v>320</v>
      </c>
      <c r="Q714" s="340"/>
      <c r="R714" s="340"/>
      <c r="S714" s="340"/>
      <c r="T714" s="340"/>
      <c r="U714" s="340">
        <v>42</v>
      </c>
      <c r="V714" s="340"/>
      <c r="W714" s="340"/>
      <c r="X714" s="340">
        <v>42</v>
      </c>
      <c r="AC714" s="349"/>
      <c r="AE714" s="349"/>
    </row>
    <row r="715" spans="1:31" s="329" customFormat="1" ht="25.5">
      <c r="A715" s="289">
        <v>33</v>
      </c>
      <c r="B715" s="355" t="s">
        <v>1935</v>
      </c>
      <c r="C715" s="289"/>
      <c r="D715" s="338"/>
      <c r="E715" s="338"/>
      <c r="F715" s="319" t="s">
        <v>1936</v>
      </c>
      <c r="G715" s="340">
        <v>495</v>
      </c>
      <c r="H715" s="340"/>
      <c r="I715" s="340"/>
      <c r="J715" s="340"/>
      <c r="K715" s="340"/>
      <c r="L715" s="340"/>
      <c r="M715" s="340"/>
      <c r="N715" s="340"/>
      <c r="O715" s="340"/>
      <c r="P715" s="340">
        <v>320</v>
      </c>
      <c r="Q715" s="340"/>
      <c r="R715" s="340"/>
      <c r="S715" s="340"/>
      <c r="T715" s="340"/>
      <c r="U715" s="340">
        <v>100</v>
      </c>
      <c r="V715" s="340"/>
      <c r="W715" s="340"/>
      <c r="X715" s="340">
        <v>100</v>
      </c>
      <c r="AC715" s="349"/>
      <c r="AE715" s="349"/>
    </row>
    <row r="716" spans="1:31" ht="18.75">
      <c r="A716" s="320" t="s">
        <v>1937</v>
      </c>
      <c r="B716" s="348" t="s">
        <v>466</v>
      </c>
      <c r="C716" s="289"/>
      <c r="D716" s="338"/>
      <c r="E716" s="338"/>
      <c r="F716" s="289"/>
      <c r="G716" s="327">
        <f t="shared" ref="G716:X716" si="45">G717</f>
        <v>10746</v>
      </c>
      <c r="H716" s="327">
        <f t="shared" si="45"/>
        <v>0</v>
      </c>
      <c r="I716" s="327">
        <f t="shared" si="45"/>
        <v>0</v>
      </c>
      <c r="J716" s="327">
        <f t="shared" si="45"/>
        <v>0</v>
      </c>
      <c r="K716" s="327">
        <f t="shared" si="45"/>
        <v>0</v>
      </c>
      <c r="L716" s="327">
        <f t="shared" si="45"/>
        <v>0</v>
      </c>
      <c r="M716" s="327">
        <f t="shared" si="45"/>
        <v>0</v>
      </c>
      <c r="N716" s="327">
        <f t="shared" si="45"/>
        <v>0</v>
      </c>
      <c r="O716" s="327">
        <f t="shared" si="45"/>
        <v>0</v>
      </c>
      <c r="P716" s="327">
        <f t="shared" si="45"/>
        <v>8575</v>
      </c>
      <c r="Q716" s="327">
        <f t="shared" si="45"/>
        <v>0</v>
      </c>
      <c r="R716" s="327">
        <f t="shared" si="45"/>
        <v>0</v>
      </c>
      <c r="S716" s="327">
        <f t="shared" si="45"/>
        <v>0</v>
      </c>
      <c r="T716" s="327">
        <f t="shared" si="45"/>
        <v>0</v>
      </c>
      <c r="U716" s="327">
        <f t="shared" si="45"/>
        <v>1800</v>
      </c>
      <c r="V716" s="327">
        <f t="shared" si="45"/>
        <v>0</v>
      </c>
      <c r="W716" s="327">
        <f t="shared" si="45"/>
        <v>0</v>
      </c>
      <c r="X716" s="327">
        <f t="shared" si="45"/>
        <v>1800</v>
      </c>
      <c r="AC716" s="285"/>
      <c r="AE716" s="285"/>
    </row>
    <row r="717" spans="1:31" s="329" customFormat="1" ht="25.5">
      <c r="A717" s="320"/>
      <c r="B717" s="286" t="s">
        <v>1463</v>
      </c>
      <c r="C717" s="320"/>
      <c r="D717" s="328"/>
      <c r="E717" s="328"/>
      <c r="F717" s="320"/>
      <c r="G717" s="327">
        <f t="shared" ref="G717:X717" si="46">SUM(G718:G720)</f>
        <v>10746</v>
      </c>
      <c r="H717" s="327">
        <f t="shared" si="46"/>
        <v>0</v>
      </c>
      <c r="I717" s="327">
        <f t="shared" si="46"/>
        <v>0</v>
      </c>
      <c r="J717" s="327">
        <f t="shared" si="46"/>
        <v>0</v>
      </c>
      <c r="K717" s="327">
        <f t="shared" si="46"/>
        <v>0</v>
      </c>
      <c r="L717" s="327">
        <f t="shared" si="46"/>
        <v>0</v>
      </c>
      <c r="M717" s="327">
        <f t="shared" si="46"/>
        <v>0</v>
      </c>
      <c r="N717" s="327">
        <f t="shared" si="46"/>
        <v>0</v>
      </c>
      <c r="O717" s="327">
        <f t="shared" si="46"/>
        <v>0</v>
      </c>
      <c r="P717" s="327">
        <f t="shared" si="46"/>
        <v>8575</v>
      </c>
      <c r="Q717" s="327">
        <f t="shared" si="46"/>
        <v>0</v>
      </c>
      <c r="R717" s="327">
        <f t="shared" si="46"/>
        <v>0</v>
      </c>
      <c r="S717" s="327">
        <f t="shared" si="46"/>
        <v>0</v>
      </c>
      <c r="T717" s="327">
        <f t="shared" si="46"/>
        <v>0</v>
      </c>
      <c r="U717" s="327">
        <f t="shared" si="46"/>
        <v>1800</v>
      </c>
      <c r="V717" s="327">
        <f t="shared" si="46"/>
        <v>0</v>
      </c>
      <c r="W717" s="327">
        <f t="shared" si="46"/>
        <v>0</v>
      </c>
      <c r="X717" s="327">
        <f t="shared" si="46"/>
        <v>1800</v>
      </c>
      <c r="AC717" s="349"/>
      <c r="AE717" s="349"/>
    </row>
    <row r="718" spans="1:31" s="329" customFormat="1" ht="25.5">
      <c r="A718" s="289">
        <v>1</v>
      </c>
      <c r="B718" s="288" t="s">
        <v>1938</v>
      </c>
      <c r="C718" s="289"/>
      <c r="D718" s="338"/>
      <c r="E718" s="338"/>
      <c r="F718" s="290" t="s">
        <v>1939</v>
      </c>
      <c r="G718" s="340">
        <v>3431</v>
      </c>
      <c r="H718" s="340"/>
      <c r="I718" s="340"/>
      <c r="J718" s="340"/>
      <c r="K718" s="340"/>
      <c r="L718" s="340"/>
      <c r="M718" s="340"/>
      <c r="N718" s="340"/>
      <c r="O718" s="340"/>
      <c r="P718" s="340">
        <v>3088</v>
      </c>
      <c r="Q718" s="340"/>
      <c r="R718" s="340"/>
      <c r="S718" s="340"/>
      <c r="T718" s="340"/>
      <c r="U718" s="340">
        <v>300</v>
      </c>
      <c r="V718" s="340"/>
      <c r="W718" s="340"/>
      <c r="X718" s="340">
        <v>300</v>
      </c>
      <c r="AC718" s="349"/>
      <c r="AE718" s="349"/>
    </row>
    <row r="719" spans="1:31" s="329" customFormat="1" ht="38.25">
      <c r="A719" s="289">
        <v>2</v>
      </c>
      <c r="B719" s="288" t="s">
        <v>1940</v>
      </c>
      <c r="C719" s="289"/>
      <c r="D719" s="338"/>
      <c r="E719" s="338"/>
      <c r="F719" s="290" t="s">
        <v>1941</v>
      </c>
      <c r="G719" s="340">
        <v>3865</v>
      </c>
      <c r="H719" s="340"/>
      <c r="I719" s="340"/>
      <c r="J719" s="340"/>
      <c r="K719" s="340"/>
      <c r="L719" s="340"/>
      <c r="M719" s="340"/>
      <c r="N719" s="340"/>
      <c r="O719" s="340"/>
      <c r="P719" s="340">
        <v>2899</v>
      </c>
      <c r="Q719" s="340"/>
      <c r="R719" s="340"/>
      <c r="S719" s="340"/>
      <c r="T719" s="340"/>
      <c r="U719" s="340">
        <v>800</v>
      </c>
      <c r="V719" s="340"/>
      <c r="W719" s="340"/>
      <c r="X719" s="340">
        <v>800</v>
      </c>
      <c r="AC719" s="349"/>
      <c r="AE719" s="349"/>
    </row>
    <row r="720" spans="1:31" s="329" customFormat="1" ht="25.5">
      <c r="A720" s="289">
        <v>3</v>
      </c>
      <c r="B720" s="288" t="s">
        <v>1942</v>
      </c>
      <c r="C720" s="289"/>
      <c r="D720" s="338"/>
      <c r="E720" s="338"/>
      <c r="F720" s="290" t="s">
        <v>1943</v>
      </c>
      <c r="G720" s="340">
        <v>3450</v>
      </c>
      <c r="H720" s="340"/>
      <c r="I720" s="340"/>
      <c r="J720" s="340"/>
      <c r="K720" s="340"/>
      <c r="L720" s="340"/>
      <c r="M720" s="340"/>
      <c r="N720" s="340"/>
      <c r="O720" s="340"/>
      <c r="P720" s="340">
        <v>2588</v>
      </c>
      <c r="Q720" s="340"/>
      <c r="R720" s="340"/>
      <c r="S720" s="340"/>
      <c r="T720" s="340"/>
      <c r="U720" s="340">
        <v>700</v>
      </c>
      <c r="V720" s="340"/>
      <c r="W720" s="340"/>
      <c r="X720" s="340">
        <v>700</v>
      </c>
      <c r="AC720" s="349"/>
      <c r="AE720" s="349"/>
    </row>
    <row r="721" spans="1:31" ht="18.75">
      <c r="A721" s="320" t="s">
        <v>1944</v>
      </c>
      <c r="B721" s="348" t="s">
        <v>467</v>
      </c>
      <c r="C721" s="289"/>
      <c r="D721" s="338"/>
      <c r="E721" s="338"/>
      <c r="F721" s="289"/>
      <c r="G721" s="327">
        <f t="shared" ref="G721:X721" si="47">G722</f>
        <v>3680</v>
      </c>
      <c r="H721" s="327">
        <f t="shared" si="47"/>
        <v>0</v>
      </c>
      <c r="I721" s="327">
        <f t="shared" si="47"/>
        <v>0</v>
      </c>
      <c r="J721" s="327">
        <f t="shared" si="47"/>
        <v>0</v>
      </c>
      <c r="K721" s="327">
        <f t="shared" si="47"/>
        <v>0</v>
      </c>
      <c r="L721" s="327">
        <f t="shared" si="47"/>
        <v>0</v>
      </c>
      <c r="M721" s="327">
        <f t="shared" si="47"/>
        <v>0</v>
      </c>
      <c r="N721" s="327">
        <f t="shared" si="47"/>
        <v>0</v>
      </c>
      <c r="O721" s="327">
        <f t="shared" si="47"/>
        <v>0</v>
      </c>
      <c r="P721" s="327">
        <f t="shared" si="47"/>
        <v>2760</v>
      </c>
      <c r="Q721" s="327">
        <f t="shared" si="47"/>
        <v>0</v>
      </c>
      <c r="R721" s="327">
        <f t="shared" si="47"/>
        <v>0</v>
      </c>
      <c r="S721" s="327">
        <f t="shared" si="47"/>
        <v>0</v>
      </c>
      <c r="T721" s="327">
        <f t="shared" si="47"/>
        <v>0</v>
      </c>
      <c r="U721" s="327">
        <f t="shared" si="47"/>
        <v>700</v>
      </c>
      <c r="V721" s="327">
        <f t="shared" si="47"/>
        <v>0</v>
      </c>
      <c r="W721" s="327">
        <f t="shared" si="47"/>
        <v>0</v>
      </c>
      <c r="X721" s="327">
        <f t="shared" si="47"/>
        <v>700</v>
      </c>
      <c r="AC721" s="285"/>
      <c r="AE721" s="285"/>
    </row>
    <row r="722" spans="1:31" s="329" customFormat="1" ht="25.5">
      <c r="A722" s="320"/>
      <c r="B722" s="286" t="s">
        <v>1463</v>
      </c>
      <c r="C722" s="320"/>
      <c r="D722" s="328"/>
      <c r="E722" s="328"/>
      <c r="F722" s="320"/>
      <c r="G722" s="327">
        <f t="shared" ref="G722:X722" si="48">SUM(G723)</f>
        <v>3680</v>
      </c>
      <c r="H722" s="327">
        <f t="shared" si="48"/>
        <v>0</v>
      </c>
      <c r="I722" s="327">
        <f t="shared" si="48"/>
        <v>0</v>
      </c>
      <c r="J722" s="327">
        <f t="shared" si="48"/>
        <v>0</v>
      </c>
      <c r="K722" s="327">
        <f t="shared" si="48"/>
        <v>0</v>
      </c>
      <c r="L722" s="327">
        <f t="shared" si="48"/>
        <v>0</v>
      </c>
      <c r="M722" s="327">
        <f t="shared" si="48"/>
        <v>0</v>
      </c>
      <c r="N722" s="327">
        <f t="shared" si="48"/>
        <v>0</v>
      </c>
      <c r="O722" s="327">
        <f t="shared" si="48"/>
        <v>0</v>
      </c>
      <c r="P722" s="327">
        <f t="shared" si="48"/>
        <v>2760</v>
      </c>
      <c r="Q722" s="327">
        <f t="shared" si="48"/>
        <v>0</v>
      </c>
      <c r="R722" s="327">
        <f t="shared" si="48"/>
        <v>0</v>
      </c>
      <c r="S722" s="327">
        <f t="shared" si="48"/>
        <v>0</v>
      </c>
      <c r="T722" s="327">
        <f t="shared" si="48"/>
        <v>0</v>
      </c>
      <c r="U722" s="327">
        <f t="shared" si="48"/>
        <v>700</v>
      </c>
      <c r="V722" s="327">
        <f t="shared" si="48"/>
        <v>0</v>
      </c>
      <c r="W722" s="327">
        <f t="shared" si="48"/>
        <v>0</v>
      </c>
      <c r="X722" s="327">
        <f t="shared" si="48"/>
        <v>700</v>
      </c>
      <c r="AC722" s="349"/>
      <c r="AE722" s="349"/>
    </row>
    <row r="723" spans="1:31" ht="25.5">
      <c r="A723" s="289"/>
      <c r="B723" s="288" t="s">
        <v>1945</v>
      </c>
      <c r="C723" s="289"/>
      <c r="D723" s="338"/>
      <c r="E723" s="338"/>
      <c r="F723" s="290" t="s">
        <v>1946</v>
      </c>
      <c r="G723" s="352">
        <v>3680</v>
      </c>
      <c r="H723" s="338"/>
      <c r="I723" s="338"/>
      <c r="J723" s="352"/>
      <c r="K723" s="340"/>
      <c r="L723" s="338"/>
      <c r="M723" s="338"/>
      <c r="N723" s="338"/>
      <c r="O723" s="338"/>
      <c r="P723" s="293">
        <v>2760</v>
      </c>
      <c r="Q723" s="338"/>
      <c r="R723" s="338"/>
      <c r="S723" s="293"/>
      <c r="T723" s="293"/>
      <c r="U723" s="293">
        <v>700</v>
      </c>
      <c r="V723" s="338"/>
      <c r="W723" s="338"/>
      <c r="X723" s="293">
        <v>700</v>
      </c>
      <c r="AC723" s="285"/>
      <c r="AE723" s="285"/>
    </row>
    <row r="724" spans="1:31" s="285" customFormat="1" ht="18.75">
      <c r="A724" s="282" t="s">
        <v>1947</v>
      </c>
      <c r="B724" s="283" t="s">
        <v>171</v>
      </c>
      <c r="C724" s="284"/>
      <c r="D724" s="284"/>
      <c r="E724" s="284"/>
      <c r="F724" s="284"/>
      <c r="G724" s="280">
        <f>+SUM(G725:G725)</f>
        <v>65000</v>
      </c>
      <c r="H724" s="280">
        <f>+SUM(H725:H725)</f>
        <v>0</v>
      </c>
      <c r="I724" s="280">
        <f>+SUM(I725:I725)</f>
        <v>0</v>
      </c>
      <c r="J724" s="280">
        <f>+SUM(J725:J725)</f>
        <v>25000</v>
      </c>
      <c r="K724" s="280"/>
      <c r="L724" s="280">
        <f t="shared" ref="L724:S724" si="49">+SUM(L725:L725)</f>
        <v>0</v>
      </c>
      <c r="M724" s="280">
        <f t="shared" si="49"/>
        <v>0</v>
      </c>
      <c r="N724" s="280">
        <f t="shared" si="49"/>
        <v>0</v>
      </c>
      <c r="O724" s="280">
        <f t="shared" si="49"/>
        <v>0</v>
      </c>
      <c r="P724" s="280">
        <f t="shared" si="49"/>
        <v>63800</v>
      </c>
      <c r="Q724" s="280">
        <f t="shared" si="49"/>
        <v>0</v>
      </c>
      <c r="R724" s="280">
        <f t="shared" si="49"/>
        <v>0</v>
      </c>
      <c r="S724" s="280">
        <f t="shared" si="49"/>
        <v>23800</v>
      </c>
      <c r="T724" s="280"/>
      <c r="U724" s="280">
        <f>+SUM(U725:U725)</f>
        <v>1200</v>
      </c>
      <c r="V724" s="280">
        <f>+SUM(V725:V725)</f>
        <v>0</v>
      </c>
      <c r="W724" s="280">
        <f>+SUM(W725:W725)</f>
        <v>0</v>
      </c>
      <c r="X724" s="280">
        <f>+SUM(X725:X725)</f>
        <v>1200</v>
      </c>
      <c r="Y724" s="9" t="s">
        <v>490</v>
      </c>
    </row>
    <row r="725" spans="1:31" ht="25.5">
      <c r="A725" s="357">
        <v>1</v>
      </c>
      <c r="B725" s="350" t="s">
        <v>1951</v>
      </c>
      <c r="C725" s="358" t="s">
        <v>1952</v>
      </c>
      <c r="D725" s="338"/>
      <c r="E725" s="338"/>
      <c r="F725" s="290" t="s">
        <v>1953</v>
      </c>
      <c r="G725" s="359">
        <v>65000</v>
      </c>
      <c r="H725" s="359"/>
      <c r="I725" s="359"/>
      <c r="J725" s="359">
        <v>25000</v>
      </c>
      <c r="K725" s="359">
        <v>40000</v>
      </c>
      <c r="L725" s="359"/>
      <c r="M725" s="359"/>
      <c r="N725" s="359"/>
      <c r="O725" s="359"/>
      <c r="P725" s="359">
        <v>63800</v>
      </c>
      <c r="Q725" s="359"/>
      <c r="R725" s="359"/>
      <c r="S725" s="359">
        <v>23800</v>
      </c>
      <c r="T725" s="359"/>
      <c r="U725" s="359">
        <v>1200</v>
      </c>
      <c r="V725" s="359"/>
      <c r="W725" s="359"/>
      <c r="X725" s="359">
        <v>1200</v>
      </c>
      <c r="Y725" s="9" t="s">
        <v>490</v>
      </c>
      <c r="AC725" s="285"/>
      <c r="AE725" s="285"/>
    </row>
    <row r="726" spans="1:31" s="285" customFormat="1" ht="18.75">
      <c r="A726" s="282" t="s">
        <v>1948</v>
      </c>
      <c r="B726" s="283" t="s">
        <v>1955</v>
      </c>
      <c r="C726" s="284"/>
      <c r="D726" s="284"/>
      <c r="E726" s="284"/>
      <c r="F726" s="284"/>
      <c r="G726" s="280">
        <f>G727+G730</f>
        <v>605389</v>
      </c>
      <c r="H726" s="280">
        <f t="shared" ref="H726:X726" si="50">H727+H730</f>
        <v>460206</v>
      </c>
      <c r="I726" s="280">
        <f t="shared" si="50"/>
        <v>0</v>
      </c>
      <c r="J726" s="280">
        <f t="shared" si="50"/>
        <v>145183</v>
      </c>
      <c r="K726" s="280">
        <f t="shared" si="50"/>
        <v>0</v>
      </c>
      <c r="L726" s="280">
        <f t="shared" si="50"/>
        <v>0</v>
      </c>
      <c r="M726" s="280">
        <f t="shared" si="50"/>
        <v>0</v>
      </c>
      <c r="N726" s="280">
        <f t="shared" si="50"/>
        <v>0</v>
      </c>
      <c r="O726" s="280">
        <f t="shared" si="50"/>
        <v>0</v>
      </c>
      <c r="P726" s="280">
        <f t="shared" si="50"/>
        <v>9453</v>
      </c>
      <c r="Q726" s="280">
        <f t="shared" si="50"/>
        <v>0</v>
      </c>
      <c r="R726" s="280">
        <f t="shared" si="50"/>
        <v>0</v>
      </c>
      <c r="S726" s="280">
        <f t="shared" si="50"/>
        <v>9453</v>
      </c>
      <c r="T726" s="280">
        <f t="shared" si="50"/>
        <v>0</v>
      </c>
      <c r="U726" s="280">
        <f t="shared" si="50"/>
        <v>79861</v>
      </c>
      <c r="V726" s="280">
        <f t="shared" si="50"/>
        <v>0</v>
      </c>
      <c r="W726" s="280">
        <f t="shared" si="50"/>
        <v>0</v>
      </c>
      <c r="X726" s="280">
        <f t="shared" si="50"/>
        <v>79861</v>
      </c>
      <c r="Y726" s="9"/>
    </row>
    <row r="727" spans="1:31" s="285" customFormat="1" ht="25.5">
      <c r="A727" s="282" t="s">
        <v>491</v>
      </c>
      <c r="B727" s="286" t="s">
        <v>1463</v>
      </c>
      <c r="C727" s="284"/>
      <c r="D727" s="284"/>
      <c r="E727" s="284"/>
      <c r="F727" s="284"/>
      <c r="G727" s="280">
        <f>SUM(G728:G729)</f>
        <v>136659</v>
      </c>
      <c r="H727" s="280">
        <f t="shared" ref="H727:X727" si="51">SUM(H728:H729)</f>
        <v>102666</v>
      </c>
      <c r="I727" s="280">
        <f t="shared" si="51"/>
        <v>0</v>
      </c>
      <c r="J727" s="280">
        <f t="shared" si="51"/>
        <v>33993</v>
      </c>
      <c r="K727" s="280">
        <f t="shared" si="51"/>
        <v>0</v>
      </c>
      <c r="L727" s="280">
        <f t="shared" si="51"/>
        <v>0</v>
      </c>
      <c r="M727" s="280">
        <f t="shared" si="51"/>
        <v>0</v>
      </c>
      <c r="N727" s="280">
        <f t="shared" si="51"/>
        <v>0</v>
      </c>
      <c r="O727" s="280">
        <f t="shared" si="51"/>
        <v>0</v>
      </c>
      <c r="P727" s="280">
        <f t="shared" si="51"/>
        <v>9453</v>
      </c>
      <c r="Q727" s="280">
        <f t="shared" si="51"/>
        <v>0</v>
      </c>
      <c r="R727" s="280">
        <f t="shared" si="51"/>
        <v>0</v>
      </c>
      <c r="S727" s="280">
        <f t="shared" si="51"/>
        <v>9453</v>
      </c>
      <c r="T727" s="280">
        <f t="shared" si="51"/>
        <v>0</v>
      </c>
      <c r="U727" s="280">
        <f t="shared" si="51"/>
        <v>6632</v>
      </c>
      <c r="V727" s="280">
        <f t="shared" si="51"/>
        <v>0</v>
      </c>
      <c r="W727" s="280">
        <f t="shared" si="51"/>
        <v>0</v>
      </c>
      <c r="X727" s="280">
        <f t="shared" si="51"/>
        <v>6632</v>
      </c>
      <c r="Y727" s="9"/>
    </row>
    <row r="728" spans="1:31" ht="51">
      <c r="A728" s="357">
        <v>1</v>
      </c>
      <c r="B728" s="360" t="s">
        <v>1956</v>
      </c>
      <c r="C728" s="358" t="s">
        <v>1952</v>
      </c>
      <c r="D728" s="338"/>
      <c r="E728" s="338"/>
      <c r="F728" s="290" t="s">
        <v>1957</v>
      </c>
      <c r="G728" s="361">
        <v>118590</v>
      </c>
      <c r="H728" s="361">
        <v>102666</v>
      </c>
      <c r="I728" s="359"/>
      <c r="J728" s="361">
        <v>15924</v>
      </c>
      <c r="K728" s="361"/>
      <c r="L728" s="359"/>
      <c r="M728" s="359"/>
      <c r="N728" s="359"/>
      <c r="O728" s="359"/>
      <c r="P728" s="359"/>
      <c r="Q728" s="359"/>
      <c r="R728" s="359"/>
      <c r="S728" s="359"/>
      <c r="T728" s="359"/>
      <c r="U728" s="359">
        <f>V728+W728+X728</f>
        <v>3632</v>
      </c>
      <c r="V728" s="359"/>
      <c r="W728" s="359"/>
      <c r="X728" s="359">
        <v>3632</v>
      </c>
      <c r="AC728" s="285"/>
      <c r="AE728" s="285"/>
    </row>
    <row r="729" spans="1:31" ht="25.5">
      <c r="A729" s="357">
        <v>2</v>
      </c>
      <c r="B729" s="288" t="s">
        <v>1958</v>
      </c>
      <c r="C729" s="362" t="s">
        <v>1952</v>
      </c>
      <c r="D729" s="338"/>
      <c r="E729" s="338"/>
      <c r="F729" s="363" t="s">
        <v>1959</v>
      </c>
      <c r="G729" s="361">
        <v>18069</v>
      </c>
      <c r="H729" s="361"/>
      <c r="I729" s="359"/>
      <c r="J729" s="361">
        <v>18069</v>
      </c>
      <c r="K729" s="361"/>
      <c r="L729" s="359"/>
      <c r="M729" s="359"/>
      <c r="N729" s="359"/>
      <c r="O729" s="359"/>
      <c r="P729" s="359">
        <v>9453</v>
      </c>
      <c r="Q729" s="359"/>
      <c r="R729" s="359"/>
      <c r="S729" s="359">
        <v>9453</v>
      </c>
      <c r="T729" s="359"/>
      <c r="U729" s="359">
        <v>3000</v>
      </c>
      <c r="V729" s="359"/>
      <c r="W729" s="359"/>
      <c r="X729" s="359">
        <v>3000</v>
      </c>
      <c r="AC729" s="285"/>
      <c r="AE729" s="285"/>
    </row>
    <row r="730" spans="1:31" s="370" customFormat="1" ht="25.5">
      <c r="A730" s="364" t="s">
        <v>541</v>
      </c>
      <c r="B730" s="365" t="s">
        <v>542</v>
      </c>
      <c r="C730" s="366"/>
      <c r="D730" s="367"/>
      <c r="E730" s="367"/>
      <c r="F730" s="368"/>
      <c r="G730" s="369">
        <f>G731</f>
        <v>468730</v>
      </c>
      <c r="H730" s="369">
        <f t="shared" ref="H730:X730" si="52">H731</f>
        <v>357540</v>
      </c>
      <c r="I730" s="369">
        <f t="shared" si="52"/>
        <v>0</v>
      </c>
      <c r="J730" s="369">
        <f t="shared" si="52"/>
        <v>111190</v>
      </c>
      <c r="K730" s="369">
        <f t="shared" si="52"/>
        <v>0</v>
      </c>
      <c r="L730" s="369">
        <f t="shared" si="52"/>
        <v>0</v>
      </c>
      <c r="M730" s="369">
        <f t="shared" si="52"/>
        <v>0</v>
      </c>
      <c r="N730" s="369">
        <f t="shared" si="52"/>
        <v>0</v>
      </c>
      <c r="O730" s="369">
        <f t="shared" si="52"/>
        <v>0</v>
      </c>
      <c r="P730" s="369">
        <f t="shared" si="52"/>
        <v>0</v>
      </c>
      <c r="Q730" s="369">
        <f t="shared" si="52"/>
        <v>0</v>
      </c>
      <c r="R730" s="369">
        <f t="shared" si="52"/>
        <v>0</v>
      </c>
      <c r="S730" s="369">
        <f t="shared" si="52"/>
        <v>0</v>
      </c>
      <c r="T730" s="369">
        <f t="shared" si="52"/>
        <v>0</v>
      </c>
      <c r="U730" s="369">
        <f t="shared" si="52"/>
        <v>73229</v>
      </c>
      <c r="V730" s="369">
        <f t="shared" si="52"/>
        <v>0</v>
      </c>
      <c r="W730" s="369">
        <f t="shared" si="52"/>
        <v>0</v>
      </c>
      <c r="X730" s="369">
        <f t="shared" si="52"/>
        <v>73229</v>
      </c>
      <c r="AC730" s="371"/>
      <c r="AE730" s="371"/>
    </row>
    <row r="731" spans="1:31" ht="63.75">
      <c r="A731" s="357">
        <v>1</v>
      </c>
      <c r="B731" s="360" t="s">
        <v>1960</v>
      </c>
      <c r="C731" s="362" t="s">
        <v>1952</v>
      </c>
      <c r="D731" s="338"/>
      <c r="E731" s="338"/>
      <c r="F731" s="363" t="s">
        <v>1961</v>
      </c>
      <c r="G731" s="361">
        <v>468730</v>
      </c>
      <c r="H731" s="361">
        <v>357540</v>
      </c>
      <c r="I731" s="359"/>
      <c r="J731" s="361">
        <v>111190</v>
      </c>
      <c r="K731" s="361"/>
      <c r="L731" s="359"/>
      <c r="M731" s="359"/>
      <c r="N731" s="359"/>
      <c r="O731" s="359"/>
      <c r="P731" s="359"/>
      <c r="Q731" s="359"/>
      <c r="R731" s="359"/>
      <c r="S731" s="359"/>
      <c r="T731" s="359"/>
      <c r="U731" s="359">
        <v>73229</v>
      </c>
      <c r="V731" s="359"/>
      <c r="W731" s="359"/>
      <c r="X731" s="359">
        <v>73229</v>
      </c>
      <c r="AC731" s="285"/>
      <c r="AE731" s="285"/>
    </row>
    <row r="732" spans="1:31" s="285" customFormat="1" ht="18.75">
      <c r="A732" s="282" t="s">
        <v>1949</v>
      </c>
      <c r="B732" s="283" t="s">
        <v>1963</v>
      </c>
      <c r="C732" s="284"/>
      <c r="D732" s="284"/>
      <c r="E732" s="284"/>
      <c r="F732" s="284"/>
      <c r="G732" s="280">
        <f>SUM(G733:G736)</f>
        <v>81747</v>
      </c>
      <c r="H732" s="280">
        <f t="shared" ref="H732:V732" si="53">SUM(H733:H736)</f>
        <v>0</v>
      </c>
      <c r="I732" s="280">
        <f t="shared" si="53"/>
        <v>0</v>
      </c>
      <c r="J732" s="280">
        <f t="shared" si="53"/>
        <v>81747</v>
      </c>
      <c r="K732" s="280">
        <f t="shared" si="53"/>
        <v>0</v>
      </c>
      <c r="L732" s="280">
        <f t="shared" si="53"/>
        <v>0</v>
      </c>
      <c r="M732" s="280">
        <f t="shared" si="53"/>
        <v>0</v>
      </c>
      <c r="N732" s="280">
        <f t="shared" si="53"/>
        <v>0</v>
      </c>
      <c r="O732" s="280">
        <f t="shared" si="53"/>
        <v>0</v>
      </c>
      <c r="P732" s="280">
        <f t="shared" si="53"/>
        <v>9807</v>
      </c>
      <c r="Q732" s="280">
        <f t="shared" si="53"/>
        <v>0</v>
      </c>
      <c r="R732" s="280">
        <f t="shared" si="53"/>
        <v>0</v>
      </c>
      <c r="S732" s="280">
        <f t="shared" si="53"/>
        <v>9807</v>
      </c>
      <c r="T732" s="280">
        <f t="shared" si="53"/>
        <v>0</v>
      </c>
      <c r="U732" s="280">
        <f t="shared" si="53"/>
        <v>17500</v>
      </c>
      <c r="V732" s="280">
        <f t="shared" si="53"/>
        <v>0</v>
      </c>
      <c r="W732" s="280">
        <f>SUM(W733:W736)</f>
        <v>0</v>
      </c>
      <c r="X732" s="280">
        <f>SUM(X733:X736)</f>
        <v>17500</v>
      </c>
      <c r="Y732" s="9" t="s">
        <v>490</v>
      </c>
    </row>
    <row r="733" spans="1:31" s="285" customFormat="1" ht="38.25">
      <c r="A733" s="298" t="s">
        <v>571</v>
      </c>
      <c r="B733" s="288" t="s">
        <v>1964</v>
      </c>
      <c r="C733" s="284"/>
      <c r="D733" s="284"/>
      <c r="E733" s="284"/>
      <c r="F733" s="290" t="s">
        <v>1965</v>
      </c>
      <c r="G733" s="356">
        <v>10000</v>
      </c>
      <c r="H733" s="299"/>
      <c r="I733" s="299"/>
      <c r="J733" s="296">
        <v>10000</v>
      </c>
      <c r="K733" s="299"/>
      <c r="L733" s="299"/>
      <c r="M733" s="299"/>
      <c r="N733" s="299"/>
      <c r="O733" s="299"/>
      <c r="P733" s="299">
        <v>9000</v>
      </c>
      <c r="Q733" s="299"/>
      <c r="R733" s="299"/>
      <c r="S733" s="299">
        <v>9000</v>
      </c>
      <c r="T733" s="299"/>
      <c r="U733" s="299">
        <v>500</v>
      </c>
      <c r="V733" s="299"/>
      <c r="W733" s="299"/>
      <c r="X733" s="299">
        <v>500</v>
      </c>
      <c r="Y733" s="9"/>
    </row>
    <row r="734" spans="1:31" s="285" customFormat="1" ht="51">
      <c r="A734" s="298" t="s">
        <v>574</v>
      </c>
      <c r="B734" s="288" t="s">
        <v>1966</v>
      </c>
      <c r="C734" s="284"/>
      <c r="D734" s="284"/>
      <c r="E734" s="284"/>
      <c r="F734" s="290" t="s">
        <v>612</v>
      </c>
      <c r="G734" s="356">
        <v>14958</v>
      </c>
      <c r="H734" s="299"/>
      <c r="I734" s="299"/>
      <c r="J734" s="296">
        <v>14958</v>
      </c>
      <c r="K734" s="299"/>
      <c r="L734" s="299"/>
      <c r="M734" s="299"/>
      <c r="N734" s="299"/>
      <c r="O734" s="299"/>
      <c r="P734" s="299">
        <v>307</v>
      </c>
      <c r="Q734" s="299"/>
      <c r="R734" s="299"/>
      <c r="S734" s="299">
        <v>307</v>
      </c>
      <c r="T734" s="299"/>
      <c r="U734" s="299">
        <v>4000</v>
      </c>
      <c r="V734" s="299"/>
      <c r="W734" s="299"/>
      <c r="X734" s="299">
        <v>4000</v>
      </c>
      <c r="Y734" s="9"/>
    </row>
    <row r="735" spans="1:31" s="285" customFormat="1" ht="38.25">
      <c r="A735" s="298" t="s">
        <v>577</v>
      </c>
      <c r="B735" s="288" t="s">
        <v>1967</v>
      </c>
      <c r="C735" s="284"/>
      <c r="D735" s="284"/>
      <c r="E735" s="284"/>
      <c r="F735" s="290" t="s">
        <v>1968</v>
      </c>
      <c r="G735" s="356">
        <v>41989</v>
      </c>
      <c r="H735" s="299"/>
      <c r="I735" s="299"/>
      <c r="J735" s="296">
        <v>41989</v>
      </c>
      <c r="K735" s="299"/>
      <c r="L735" s="299"/>
      <c r="M735" s="299"/>
      <c r="N735" s="299"/>
      <c r="O735" s="299"/>
      <c r="P735" s="299">
        <v>500</v>
      </c>
      <c r="Q735" s="299"/>
      <c r="R735" s="299"/>
      <c r="S735" s="299">
        <v>500</v>
      </c>
      <c r="T735" s="299"/>
      <c r="U735" s="299">
        <v>8000</v>
      </c>
      <c r="V735" s="299"/>
      <c r="W735" s="299"/>
      <c r="X735" s="299">
        <v>8000</v>
      </c>
      <c r="Y735" s="9"/>
    </row>
    <row r="736" spans="1:31" ht="38.25">
      <c r="A736" s="357">
        <v>4</v>
      </c>
      <c r="B736" s="288" t="s">
        <v>1969</v>
      </c>
      <c r="C736" s="358" t="s">
        <v>1952</v>
      </c>
      <c r="D736" s="338"/>
      <c r="E736" s="338"/>
      <c r="F736" s="290" t="s">
        <v>1970</v>
      </c>
      <c r="G736" s="356">
        <v>14800</v>
      </c>
      <c r="H736" s="361"/>
      <c r="I736" s="359"/>
      <c r="J736" s="356">
        <v>14800</v>
      </c>
      <c r="K736" s="361"/>
      <c r="L736" s="359"/>
      <c r="M736" s="359"/>
      <c r="N736" s="359"/>
      <c r="O736" s="359"/>
      <c r="P736" s="359">
        <v>0</v>
      </c>
      <c r="Q736" s="359"/>
      <c r="R736" s="359"/>
      <c r="S736" s="359">
        <v>0</v>
      </c>
      <c r="T736" s="359"/>
      <c r="U736" s="359">
        <v>5000</v>
      </c>
      <c r="V736" s="359"/>
      <c r="W736" s="359"/>
      <c r="X736" s="359">
        <v>5000</v>
      </c>
      <c r="Y736" s="9" t="s">
        <v>490</v>
      </c>
      <c r="AC736" s="285"/>
      <c r="AE736" s="285"/>
    </row>
    <row r="737" spans="1:31" s="285" customFormat="1" ht="18.75">
      <c r="A737" s="282" t="s">
        <v>1950</v>
      </c>
      <c r="B737" s="283" t="s">
        <v>164</v>
      </c>
      <c r="C737" s="284"/>
      <c r="D737" s="284"/>
      <c r="E737" s="284"/>
      <c r="F737" s="284"/>
      <c r="G737" s="280">
        <f t="shared" ref="G737:S737" si="54">+SUM(G738)</f>
        <v>57972</v>
      </c>
      <c r="H737" s="280">
        <f t="shared" si="54"/>
        <v>0</v>
      </c>
      <c r="I737" s="280">
        <f t="shared" si="54"/>
        <v>0</v>
      </c>
      <c r="J737" s="280">
        <f t="shared" si="54"/>
        <v>57972</v>
      </c>
      <c r="K737" s="280"/>
      <c r="L737" s="280">
        <f t="shared" si="54"/>
        <v>0</v>
      </c>
      <c r="M737" s="280">
        <f t="shared" si="54"/>
        <v>0</v>
      </c>
      <c r="N737" s="280">
        <f t="shared" si="54"/>
        <v>0</v>
      </c>
      <c r="O737" s="280">
        <f t="shared" si="54"/>
        <v>0</v>
      </c>
      <c r="P737" s="280">
        <f t="shared" si="54"/>
        <v>17600</v>
      </c>
      <c r="Q737" s="280">
        <f t="shared" si="54"/>
        <v>0</v>
      </c>
      <c r="R737" s="280">
        <f t="shared" si="54"/>
        <v>0</v>
      </c>
      <c r="S737" s="280">
        <f t="shared" si="54"/>
        <v>17600</v>
      </c>
      <c r="T737" s="280"/>
      <c r="U737" s="280">
        <f>+SUM(U738)</f>
        <v>5500</v>
      </c>
      <c r="V737" s="280">
        <f>+SUM(V738)</f>
        <v>0</v>
      </c>
      <c r="W737" s="280">
        <f>+SUM(W738)</f>
        <v>0</v>
      </c>
      <c r="X737" s="280">
        <f>+SUM(X738)</f>
        <v>5500</v>
      </c>
      <c r="Y737" s="9" t="s">
        <v>490</v>
      </c>
    </row>
    <row r="738" spans="1:31" ht="51">
      <c r="A738" s="357">
        <v>1</v>
      </c>
      <c r="B738" s="288" t="s">
        <v>1971</v>
      </c>
      <c r="C738" s="358" t="s">
        <v>1972</v>
      </c>
      <c r="D738" s="338"/>
      <c r="E738" s="338"/>
      <c r="F738" s="290" t="s">
        <v>1973</v>
      </c>
      <c r="G738" s="339">
        <v>57972</v>
      </c>
      <c r="H738" s="361"/>
      <c r="I738" s="339"/>
      <c r="J738" s="361">
        <v>57972</v>
      </c>
      <c r="K738" s="361"/>
      <c r="L738" s="359"/>
      <c r="M738" s="359"/>
      <c r="N738" s="359"/>
      <c r="O738" s="359"/>
      <c r="P738" s="359">
        <v>17600</v>
      </c>
      <c r="Q738" s="359"/>
      <c r="R738" s="359"/>
      <c r="S738" s="359">
        <v>17600</v>
      </c>
      <c r="T738" s="359"/>
      <c r="U738" s="359">
        <v>5500</v>
      </c>
      <c r="V738" s="359"/>
      <c r="W738" s="359"/>
      <c r="X738" s="359">
        <v>5500</v>
      </c>
      <c r="Y738" s="9" t="s">
        <v>490</v>
      </c>
      <c r="AC738" s="285"/>
      <c r="AE738" s="285"/>
    </row>
    <row r="739" spans="1:31" s="329" customFormat="1" ht="18.75">
      <c r="A739" s="282" t="s">
        <v>1954</v>
      </c>
      <c r="B739" s="283" t="s">
        <v>472</v>
      </c>
      <c r="C739" s="372"/>
      <c r="D739" s="328"/>
      <c r="E739" s="328"/>
      <c r="F739" s="373"/>
      <c r="G739" s="374"/>
      <c r="H739" s="375"/>
      <c r="I739" s="376"/>
      <c r="J739" s="377"/>
      <c r="K739" s="375"/>
      <c r="L739" s="376"/>
      <c r="M739" s="376"/>
      <c r="N739" s="376"/>
      <c r="O739" s="376"/>
      <c r="P739" s="376"/>
      <c r="Q739" s="376"/>
      <c r="R739" s="376"/>
      <c r="S739" s="376"/>
      <c r="T739" s="376"/>
      <c r="U739" s="376">
        <v>496595</v>
      </c>
      <c r="V739" s="376"/>
      <c r="W739" s="376"/>
      <c r="X739" s="376">
        <f>476595+20000</f>
        <v>496595</v>
      </c>
      <c r="AC739" s="349"/>
      <c r="AE739" s="349"/>
    </row>
    <row r="740" spans="1:31" s="285" customFormat="1" ht="18.75">
      <c r="A740" s="282" t="s">
        <v>1962</v>
      </c>
      <c r="B740" s="283" t="s">
        <v>1974</v>
      </c>
      <c r="C740" s="280">
        <f>SUM(C741:C744)</f>
        <v>0</v>
      </c>
      <c r="D740" s="280">
        <f>SUM(D741:D744)</f>
        <v>0</v>
      </c>
      <c r="E740" s="280">
        <f>SUM(E741:E744)</f>
        <v>0</v>
      </c>
      <c r="F740" s="280">
        <f>SUM(F741:F744)</f>
        <v>0</v>
      </c>
      <c r="G740" s="280">
        <f>SUM(G741:G745)</f>
        <v>0</v>
      </c>
      <c r="H740" s="280">
        <f t="shared" ref="H740:W740" si="55">SUM(H741:H745)</f>
        <v>0</v>
      </c>
      <c r="I740" s="280">
        <f t="shared" si="55"/>
        <v>0</v>
      </c>
      <c r="J740" s="280">
        <f t="shared" si="55"/>
        <v>0</v>
      </c>
      <c r="K740" s="280">
        <f t="shared" si="55"/>
        <v>0</v>
      </c>
      <c r="L740" s="280">
        <f t="shared" si="55"/>
        <v>0</v>
      </c>
      <c r="M740" s="280">
        <f t="shared" si="55"/>
        <v>0</v>
      </c>
      <c r="N740" s="280">
        <f t="shared" si="55"/>
        <v>0</v>
      </c>
      <c r="O740" s="280">
        <f t="shared" si="55"/>
        <v>0</v>
      </c>
      <c r="P740" s="280">
        <f t="shared" si="55"/>
        <v>0</v>
      </c>
      <c r="Q740" s="280">
        <f t="shared" si="55"/>
        <v>0</v>
      </c>
      <c r="R740" s="280">
        <f t="shared" si="55"/>
        <v>0</v>
      </c>
      <c r="S740" s="280">
        <f t="shared" si="55"/>
        <v>0</v>
      </c>
      <c r="T740" s="280">
        <f t="shared" si="55"/>
        <v>0</v>
      </c>
      <c r="U740" s="280">
        <f t="shared" si="55"/>
        <v>1366755</v>
      </c>
      <c r="V740" s="280">
        <f t="shared" si="55"/>
        <v>0</v>
      </c>
      <c r="W740" s="280">
        <f t="shared" si="55"/>
        <v>0</v>
      </c>
      <c r="X740" s="280">
        <f>SUM(X741:X745)</f>
        <v>1366755</v>
      </c>
      <c r="Y740" s="9"/>
    </row>
    <row r="741" spans="1:31" ht="38.25">
      <c r="A741" s="357">
        <v>1</v>
      </c>
      <c r="B741" s="504" t="s">
        <v>1975</v>
      </c>
      <c r="C741" s="358"/>
      <c r="D741" s="338"/>
      <c r="E741" s="338"/>
      <c r="F741" s="338"/>
      <c r="G741" s="343"/>
      <c r="H741" s="291"/>
      <c r="I741" s="338"/>
      <c r="J741" s="343"/>
      <c r="K741" s="343"/>
      <c r="L741" s="338"/>
      <c r="M741" s="338"/>
      <c r="N741" s="338"/>
      <c r="O741" s="338"/>
      <c r="P741" s="343"/>
      <c r="Q741" s="338"/>
      <c r="R741" s="338"/>
      <c r="S741" s="343"/>
      <c r="T741" s="343"/>
      <c r="U741" s="343">
        <v>329105</v>
      </c>
      <c r="V741" s="338"/>
      <c r="W741" s="338"/>
      <c r="X741" s="343">
        <v>329105</v>
      </c>
      <c r="AC741" s="285"/>
      <c r="AE741" s="285"/>
    </row>
    <row r="742" spans="1:31" ht="18.75">
      <c r="A742" s="357">
        <v>2</v>
      </c>
      <c r="B742" s="378" t="s">
        <v>427</v>
      </c>
      <c r="C742" s="358"/>
      <c r="D742" s="338"/>
      <c r="E742" s="338"/>
      <c r="F742" s="338"/>
      <c r="G742" s="343"/>
      <c r="H742" s="291"/>
      <c r="I742" s="338"/>
      <c r="J742" s="343"/>
      <c r="K742" s="343"/>
      <c r="L742" s="338"/>
      <c r="M742" s="338"/>
      <c r="N742" s="338"/>
      <c r="O742" s="338"/>
      <c r="P742" s="343"/>
      <c r="Q742" s="338"/>
      <c r="R742" s="338"/>
      <c r="S742" s="343"/>
      <c r="T742" s="343"/>
      <c r="U742" s="343">
        <v>517650</v>
      </c>
      <c r="V742" s="338"/>
      <c r="W742" s="338"/>
      <c r="X742" s="343">
        <v>517650</v>
      </c>
      <c r="AC742" s="285"/>
      <c r="AE742" s="285"/>
    </row>
    <row r="743" spans="1:31" ht="25.5">
      <c r="A743" s="357">
        <v>3</v>
      </c>
      <c r="B743" s="378" t="s">
        <v>1976</v>
      </c>
      <c r="C743" s="358"/>
      <c r="D743" s="338"/>
      <c r="E743" s="338"/>
      <c r="F743" s="338"/>
      <c r="G743" s="343"/>
      <c r="H743" s="291"/>
      <c r="I743" s="338"/>
      <c r="J743" s="343"/>
      <c r="K743" s="343"/>
      <c r="L743" s="338"/>
      <c r="M743" s="338"/>
      <c r="N743" s="338"/>
      <c r="O743" s="338"/>
      <c r="P743" s="343"/>
      <c r="Q743" s="338"/>
      <c r="R743" s="338"/>
      <c r="S743" s="343"/>
      <c r="T743" s="343"/>
      <c r="U743" s="343">
        <v>50000</v>
      </c>
      <c r="V743" s="338"/>
      <c r="W743" s="338"/>
      <c r="X743" s="343">
        <v>50000</v>
      </c>
      <c r="AC743" s="285"/>
      <c r="AE743" s="285"/>
    </row>
    <row r="744" spans="1:31" ht="63.75">
      <c r="A744" s="357">
        <v>4</v>
      </c>
      <c r="B744" s="379" t="s">
        <v>1977</v>
      </c>
      <c r="C744" s="358"/>
      <c r="D744" s="338"/>
      <c r="E744" s="338"/>
      <c r="F744" s="338"/>
      <c r="G744" s="343"/>
      <c r="H744" s="291"/>
      <c r="I744" s="338"/>
      <c r="J744" s="343"/>
      <c r="K744" s="343"/>
      <c r="L744" s="338"/>
      <c r="M744" s="338"/>
      <c r="N744" s="338"/>
      <c r="O744" s="338"/>
      <c r="P744" s="343"/>
      <c r="Q744" s="338"/>
      <c r="R744" s="338"/>
      <c r="S744" s="343"/>
      <c r="T744" s="343"/>
      <c r="U744" s="343">
        <v>270000</v>
      </c>
      <c r="V744" s="338"/>
      <c r="W744" s="338"/>
      <c r="X744" s="343">
        <v>270000</v>
      </c>
      <c r="AC744" s="285"/>
      <c r="AE744" s="285"/>
    </row>
    <row r="745" spans="1:31" ht="18.75">
      <c r="A745" s="505">
        <v>5</v>
      </c>
      <c r="B745" s="380" t="s">
        <v>1978</v>
      </c>
      <c r="C745" s="381"/>
      <c r="D745" s="382"/>
      <c r="E745" s="382"/>
      <c r="F745" s="382"/>
      <c r="G745" s="383"/>
      <c r="H745" s="384"/>
      <c r="I745" s="382"/>
      <c r="J745" s="383"/>
      <c r="K745" s="383"/>
      <c r="L745" s="382"/>
      <c r="M745" s="382"/>
      <c r="N745" s="382"/>
      <c r="O745" s="382"/>
      <c r="P745" s="383"/>
      <c r="Q745" s="382"/>
      <c r="R745" s="382"/>
      <c r="S745" s="383"/>
      <c r="T745" s="383"/>
      <c r="U745" s="383">
        <v>200000</v>
      </c>
      <c r="V745" s="382"/>
      <c r="W745" s="382"/>
      <c r="X745" s="383">
        <v>200000</v>
      </c>
      <c r="AC745" s="285"/>
      <c r="AE745" s="285"/>
    </row>
  </sheetData>
  <autoFilter ref="A10:AE745" xr:uid="{6A803CE7-2FB0-4456-BFCF-FF77214A5957}"/>
  <mergeCells count="23">
    <mergeCell ref="F6:K6"/>
    <mergeCell ref="L6:O7"/>
    <mergeCell ref="A6:A9"/>
    <mergeCell ref="B6:B9"/>
    <mergeCell ref="C6:C9"/>
    <mergeCell ref="D6:D9"/>
    <mergeCell ref="E6:E9"/>
    <mergeCell ref="U8:U9"/>
    <mergeCell ref="V8:X8"/>
    <mergeCell ref="A1:X1"/>
    <mergeCell ref="P6:T7"/>
    <mergeCell ref="U6:X7"/>
    <mergeCell ref="F7:F9"/>
    <mergeCell ref="G7:K7"/>
    <mergeCell ref="G8:G9"/>
    <mergeCell ref="H8:K8"/>
    <mergeCell ref="L8:L9"/>
    <mergeCell ref="M8:O8"/>
    <mergeCell ref="P8:P9"/>
    <mergeCell ref="Q8:T8"/>
    <mergeCell ref="A2:X2"/>
    <mergeCell ref="A3:X3"/>
    <mergeCell ref="A4:X4"/>
  </mergeCells>
  <conditionalFormatting sqref="B18:B19">
    <cfRule type="duplicateValues" dxfId="14" priority="12"/>
  </conditionalFormatting>
  <conditionalFormatting sqref="B20">
    <cfRule type="duplicateValues" dxfId="13" priority="11"/>
  </conditionalFormatting>
  <conditionalFormatting sqref="B31:B34">
    <cfRule type="duplicateValues" dxfId="12" priority="10"/>
  </conditionalFormatting>
  <conditionalFormatting sqref="B85">
    <cfRule type="duplicateValues" dxfId="11" priority="9"/>
  </conditionalFormatting>
  <conditionalFormatting sqref="B99">
    <cfRule type="duplicateValues" dxfId="10" priority="8"/>
  </conditionalFormatting>
  <conditionalFormatting sqref="B105">
    <cfRule type="duplicateValues" dxfId="9" priority="7"/>
  </conditionalFormatting>
  <conditionalFormatting sqref="B107">
    <cfRule type="duplicateValues" dxfId="8" priority="6"/>
  </conditionalFormatting>
  <conditionalFormatting sqref="B134">
    <cfRule type="duplicateValues" dxfId="7" priority="13"/>
  </conditionalFormatting>
  <conditionalFormatting sqref="B295">
    <cfRule type="duplicateValues" dxfId="6" priority="4"/>
    <cfRule type="duplicateValues" dxfId="5" priority="5"/>
  </conditionalFormatting>
  <conditionalFormatting sqref="B470">
    <cfRule type="duplicateValues" dxfId="4" priority="3"/>
  </conditionalFormatting>
  <conditionalFormatting sqref="B498">
    <cfRule type="duplicateValues" dxfId="3" priority="1"/>
    <cfRule type="duplicateValues" dxfId="2" priority="2"/>
  </conditionalFormatting>
  <conditionalFormatting sqref="B656">
    <cfRule type="duplicateValues" dxfId="1" priority="14"/>
  </conditionalFormatting>
  <conditionalFormatting sqref="B741:B745">
    <cfRule type="duplicateValues" dxfId="0" priority="15"/>
  </conditionalFormatting>
  <hyperlinks>
    <hyperlink ref="F539" r:id="rId1" display="20/NQ-HĐND Ngày 10/3/2022" xr:uid="{07110707-5ACF-45C1-8304-DF68C0E658E0}"/>
    <hyperlink ref="F540" r:id="rId2" display="139/NQ-HĐND Ngày 09/11/2022" xr:uid="{FE4C5978-6C95-4E24-98E0-B4A561DA6B44}"/>
    <hyperlink ref="F541" r:id="rId3" xr:uid="{DFE0E45A-7C73-4AFF-ADA9-4F559A346CE4}"/>
    <hyperlink ref="F542" r:id="rId4" xr:uid="{CF05DC2B-244F-4508-A214-B3BFC4436102}"/>
    <hyperlink ref="F543" r:id="rId5" xr:uid="{B58E3EA6-A63A-414A-8D09-4A876200627B}"/>
    <hyperlink ref="F544" r:id="rId6" xr:uid="{BBFB3A48-9310-442A-8421-360A43425174}"/>
    <hyperlink ref="F545" r:id="rId7" xr:uid="{411F0CE3-E9AF-4715-9EFD-9AE8D33C093C}"/>
    <hyperlink ref="F546" r:id="rId8" display="THEO DOI KHĐTCTH 2021-2025\CHU TRUONG DAU TU\QĐ 3939-2019 - PHÊ DUYỆT CHỦ TRƯƠNG ĐẦU TƯ.pdf" xr:uid="{2FCAA4ED-13E3-4D1A-BEF3-52376CC55E5A}"/>
    <hyperlink ref="F547" r:id="rId9" display="THEO DOI KHĐTCTH 2021-2025\CHU TRUONG DAU TU\711-2008-TB 711 chu truong DT.pdf" xr:uid="{F7A49DC6-12B8-4524-ACA0-EDB24C98661F}"/>
    <hyperlink ref="F548" r:id="rId10" xr:uid="{09801086-1FBD-45E8-9F82-9BAB8174E615}"/>
    <hyperlink ref="F549" r:id="rId11" xr:uid="{EE95CD95-108E-46E3-A047-AB6B8F2DBE72}"/>
    <hyperlink ref="F550" r:id="rId12" xr:uid="{A3EB7513-3839-4C2E-A606-0FFF630A6805}"/>
    <hyperlink ref="F551" r:id="rId13" xr:uid="{0E68533C-2469-4432-8583-220CB62DB867}"/>
    <hyperlink ref="F552" r:id="rId14" display="THEO DOI KHĐTCTH 2021-2025\CHU TRUONG DAU TU\76-2021.pdf" xr:uid="{FE433AA7-734E-4370-B32D-83287F40506C}"/>
    <hyperlink ref="F520" r:id="rId15" xr:uid="{0046EFCC-4CE5-40B0-8DB7-29BD40FD1F18}"/>
    <hyperlink ref="F521" r:id="rId16" xr:uid="{BA86D16F-BC3B-40D9-A193-0EA2BB15242F}"/>
    <hyperlink ref="F522" r:id="rId17" xr:uid="{C1573EFD-521F-46CF-A7F5-668FF068CB27}"/>
    <hyperlink ref="F523" r:id="rId18" display="23/NQ-HĐND Ngày 16/7/2024" xr:uid="{9CD63002-DFBD-4EAB-B264-7613C473A66F}"/>
    <hyperlink ref="F524" r:id="rId19" display="20/NQ-HĐND Ngày 16/7/2024" xr:uid="{090BCBEC-D00C-4EC2-92E7-F30AA2831D10}"/>
    <hyperlink ref="F525" r:id="rId20" xr:uid="{077837DD-B35C-4FDD-9F2C-A91BE92D9C83}"/>
    <hyperlink ref="F526" r:id="rId21" xr:uid="{BCE946AB-DBD4-4638-8215-7B6BA853A366}"/>
    <hyperlink ref="F527" r:id="rId22" display="28/NQ-HĐND Ngày 17/8/2021" xr:uid="{AED317F5-9A9E-4254-8CD9-605AB584C350}"/>
    <hyperlink ref="F528" r:id="rId23" xr:uid="{046D9D8C-65DA-4FA4-9E52-EE5FA242715C}"/>
    <hyperlink ref="F529" r:id="rId24" xr:uid="{FF08F004-C5E4-4729-8A00-C7E906AE5622}"/>
    <hyperlink ref="F530" r:id="rId25" xr:uid="{3D935377-AAB7-45C1-81D8-20782BFD0683}"/>
    <hyperlink ref="F531" r:id="rId26" display="4110/QĐ-UBND Ngày 27/8/2019" xr:uid="{1136580B-2A76-43DE-9DA5-88EA92F6A392}"/>
    <hyperlink ref="F532" r:id="rId27" display="09/QĐ-HĐND Ngày 03/8/2018" xr:uid="{AE4B3126-4CF1-4A12-9F3A-E013F238E443}"/>
    <hyperlink ref="F533" r:id="rId28" display="29/NQ-HĐND Ngày 17/8/2021" xr:uid="{0F99BB3D-DBD1-44C8-9094-D354A160B4E2}"/>
    <hyperlink ref="F534" r:id="rId29" display="37/NQ-HĐND Ngày 17/8/2021" xr:uid="{ADE814EE-B5E8-47A8-9C10-EB1C80EE6224}"/>
    <hyperlink ref="F535" r:id="rId30" xr:uid="{2120DCCC-D486-40ED-8844-5647BBDBD679}"/>
    <hyperlink ref="F536" r:id="rId31" xr:uid="{150E24AE-6F7D-483F-B4D4-3CE1637C36AE}"/>
    <hyperlink ref="F537" r:id="rId32" display="THEO DOI KHĐTCTH 2021-2025\CHU TRUONG DAU TU\42-2021.pdf" xr:uid="{4509C688-14ED-4DD0-B46E-9EC2EB93721E}"/>
    <hyperlink ref="F538" r:id="rId33" display="33/NQ-HĐND Ngày 10/3/2022" xr:uid="{E494D09A-D639-4CBC-ACCB-4CD55FD4EB08}"/>
    <hyperlink ref="F591" r:id="rId34" xr:uid="{08166E62-A3F3-4C53-AB09-2D5A170A8565}"/>
    <hyperlink ref="F600" r:id="rId35" display="5464/QĐ-UBND Ngày 04/10/2016" xr:uid="{D2210BE0-C5D5-44EC-8002-D4F77B338332}"/>
    <hyperlink ref="F601" r:id="rId36" display="888/QĐ-UBND Ngày 21/3/2017" xr:uid="{2AE2422F-3F4E-4076-AC13-C3313D6F556F}"/>
    <hyperlink ref="F602" r:id="rId37" display="889/QĐ-UBND Ngày 21/3/2017" xr:uid="{9D07F204-0468-4A78-ADC2-3EE615CD7D5F}"/>
    <hyperlink ref="F603" r:id="rId38" display="04/QĐ-HĐND Ngày 04/6/2018" xr:uid="{B4F71DC4-DCB3-411C-BBD8-9B11CA41A4FB}"/>
    <hyperlink ref="F604" r:id="rId39" display="3901/QĐ-UBND Ngày 15/8/2019" xr:uid="{4E5EBCBC-319A-47FB-B93A-3E7803955D22}"/>
    <hyperlink ref="F605" r:id="rId40" xr:uid="{97097A9C-F3A7-4B56-AD0C-E16AD8AD1343}"/>
    <hyperlink ref="F606" r:id="rId41" display="14/NQ-HĐND Ngày 20/9/2019" xr:uid="{27B63629-3DC6-41FD-A081-182F53049BD3}"/>
    <hyperlink ref="F592" r:id="rId42" xr:uid="{A28AB462-4F01-421D-8FF9-1A2B75396C20}"/>
    <hyperlink ref="F607" r:id="rId43" display="413/TB-UBND Ngày 23/7/2013" xr:uid="{D6E20400-610C-41FF-A6D3-B5AABBF51E68}"/>
    <hyperlink ref="F608" r:id="rId44" display="130/TB-UBND Ngày 19/3/2013" xr:uid="{8964359B-E38F-4D6B-86C3-67110016528C}"/>
    <hyperlink ref="F609" r:id="rId45" display="155/TB-UBND Ngày 02/3/2012" xr:uid="{3D6CE334-F8B3-4853-97C2-FDD569DB403E}"/>
    <hyperlink ref="F610" r:id="rId46" display="4343/QĐ-UBND Ngày 05/10/2017" xr:uid="{ED214BA6-B9DF-40EF-BFE7-BCC594F63CA3}"/>
    <hyperlink ref="F611" r:id="rId47" display="06/QĐ-HĐND Ngày 29/5/2017" xr:uid="{C27FB6B4-5D64-4C82-8D29-3052A7EF0A95}"/>
    <hyperlink ref="F612" r:id="rId48" display="4329/QĐ-UBND Ngày 05/10/2017" xr:uid="{B4019BCD-B119-4B8D-953F-FABA2F28DE17}"/>
    <hyperlink ref="F613" r:id="rId49" xr:uid="{11240AE5-FE95-4600-9B8C-3AD58F7BD530}"/>
    <hyperlink ref="F614" r:id="rId50" display="4308/QĐ-UBND Ngày 16/8/2016" xr:uid="{A847AD7F-8659-440E-9656-0D3BA8BB15B8}"/>
    <hyperlink ref="F615" r:id="rId51" xr:uid="{FC0BAC62-FB54-41C1-ABC1-6DA11FA97E50}"/>
    <hyperlink ref="F616" r:id="rId52" display="4330/QĐ-UBND Ngày 05/10/2017" xr:uid="{1DC7FE91-6F6A-462D-BB3C-ED7CE4CD8D5F}"/>
    <hyperlink ref="F617" r:id="rId53" display="14/QĐ-HĐND Ngày 14/8/2018" xr:uid="{47246809-595B-454D-820F-69F5D115712E}"/>
    <hyperlink ref="F618" r:id="rId54" display="12/QĐ-HĐND Ngày 14/8/2018" xr:uid="{3CA6ABC4-AA24-492A-8080-FD4F239198F9}"/>
    <hyperlink ref="F593" r:id="rId55" display="06/NQ-HĐND Ngày 12/3/2020" xr:uid="{01FA0F24-5D92-4EF4-9D24-FCDE657DE364}"/>
    <hyperlink ref="F619" r:id="rId56" xr:uid="{F25D305B-F2F1-4B1B-8E87-B31E318FB900}"/>
    <hyperlink ref="F620" r:id="rId57" display="39/NQ-HĐND Ngày 17/8/2021" xr:uid="{1BF8E8FA-5EA8-4507-9A48-594B0A0C956F}"/>
    <hyperlink ref="F621" r:id="rId58" xr:uid="{B3A3F9EF-B2BD-42EA-A898-D8938434584E}"/>
    <hyperlink ref="F622" r:id="rId59" xr:uid="{448BB8A1-A94A-418E-B3A5-78C79DBA5743}"/>
    <hyperlink ref="F623" r:id="rId60" xr:uid="{E89D2B76-B32A-4B4E-A170-FFF62504D633}"/>
    <hyperlink ref="F624" r:id="rId61" display="3652/QĐ-UBND Ngày 13/8/2018" xr:uid="{458BFC93-0345-4E92-95AE-05C197D12F55}"/>
    <hyperlink ref="F625" r:id="rId62" xr:uid="{2D8F2AE1-D1EB-47B1-9B90-37EFC3BB89AA}"/>
    <hyperlink ref="F626" r:id="rId63" xr:uid="{F7F7C40C-49B3-47E3-A12C-513AF4D0AA25}"/>
    <hyperlink ref="F627" r:id="rId64" display="13/NQ-HĐND Ngày 20/9/2019" xr:uid="{F990964D-A991-416E-AED0-5E504431FF6C}"/>
    <hyperlink ref="F596" r:id="rId65" display="10/NQ-HĐND Ngày 20/9/2019" xr:uid="{E9988DF5-4594-48FC-B383-7AC94956BC0A}"/>
    <hyperlink ref="F628" r:id="rId66" xr:uid="{D72871C3-E788-41A9-A799-676174AF510E}"/>
    <hyperlink ref="F629" r:id="rId67" xr:uid="{D6F988A0-C7EF-406B-A671-826805B17896}"/>
    <hyperlink ref="F594" r:id="rId68" xr:uid="{5EF9D81C-AA54-4A16-8B58-44F97942061E}"/>
    <hyperlink ref="F595" r:id="rId69" xr:uid="{0592FAB4-1B0B-4CE8-82A0-5240C80388A3}"/>
    <hyperlink ref="F630" r:id="rId70" display="10/QĐ-HĐND Ngày 09/6/2017" xr:uid="{583E2A08-9421-4480-9D98-3B92A7AA25DC}"/>
    <hyperlink ref="F631" r:id="rId71" display="04/QĐ-HĐND Ngày 11/5/2017" xr:uid="{6291E82A-2606-42E8-A1B3-46442265A893}"/>
    <hyperlink ref="F632" r:id="rId72" display="05/QĐ-HĐND Ngày 15/5/2017" xr:uid="{85C813D9-7D11-4E36-BD21-781D494058B1}"/>
    <hyperlink ref="F633" r:id="rId73" xr:uid="{C26D8CB6-9304-4DCC-989C-72B9731F5BBC}"/>
    <hyperlink ref="F634" r:id="rId74" xr:uid="{2473BD7F-7397-430E-835F-6512B811BE68}"/>
    <hyperlink ref="F635" r:id="rId75" xr:uid="{A94C5AD4-45BC-4CCA-AB1C-805697634D97}"/>
    <hyperlink ref="F597" r:id="rId76" display="09/NQ-HĐND Ngày 07/4/2021" xr:uid="{533A5BB2-BCDA-4A6F-8F78-DFAB4DE8448E}"/>
    <hyperlink ref="F598" r:id="rId77" display="THEO DOI KHĐTCTH 2021-2025\CHU TRUONG DAU TU\74-2021.pdf" xr:uid="{2CDB61A9-54F4-46B5-81B8-5B2C4B080523}"/>
    <hyperlink ref="F636" r:id="rId78" xr:uid="{AB47E744-2937-4E36-994F-715847BD0BC1}"/>
    <hyperlink ref="F599" r:id="rId79" xr:uid="{630AF300-9BFF-4957-84B0-C57F81AFB7B9}"/>
    <hyperlink ref="F637" r:id="rId80" xr:uid="{D3247717-21E8-4730-94F3-5382D3E8ED45}"/>
  </hyperlinks>
  <printOptions horizontalCentered="1"/>
  <pageMargins left="0.59055118110236227" right="0.27559055118110237" top="0.51181102362204722" bottom="0.51181102362204722" header="0.31496062992125984" footer="3.937007874015748E-2"/>
  <pageSetup paperSize="9" scale="65" fitToHeight="0" orientation="landscape" r:id="rId8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F46"/>
  <sheetViews>
    <sheetView topLeftCell="A8" zoomScale="70" zoomScaleNormal="70" workbookViewId="0">
      <selection activeCell="E2" sqref="E2"/>
    </sheetView>
  </sheetViews>
  <sheetFormatPr defaultColWidth="11.5703125" defaultRowHeight="18.75"/>
  <cols>
    <col min="1" max="1" width="8.5703125" style="131" customWidth="1"/>
    <col min="2" max="2" width="89.42578125" style="131" customWidth="1"/>
    <col min="3" max="3" width="25.85546875" style="135" bestFit="1" customWidth="1"/>
    <col min="4" max="4" width="11.5703125" style="131"/>
    <col min="5" max="5" width="24.5703125" style="131" customWidth="1"/>
    <col min="6" max="6" width="37.28515625" style="131" customWidth="1"/>
    <col min="7" max="252" width="11.5703125" style="131"/>
    <col min="253" max="253" width="6.5703125" style="131" customWidth="1"/>
    <col min="254" max="254" width="80.28515625" style="131" customWidth="1"/>
    <col min="255" max="259" width="15.28515625" style="131" customWidth="1"/>
    <col min="260" max="508" width="11.5703125" style="131"/>
    <col min="509" max="509" width="6.5703125" style="131" customWidth="1"/>
    <col min="510" max="510" width="80.28515625" style="131" customWidth="1"/>
    <col min="511" max="515" width="15.28515625" style="131" customWidth="1"/>
    <col min="516" max="764" width="11.5703125" style="131"/>
    <col min="765" max="765" width="6.5703125" style="131" customWidth="1"/>
    <col min="766" max="766" width="80.28515625" style="131" customWidth="1"/>
    <col min="767" max="771" width="15.28515625" style="131" customWidth="1"/>
    <col min="772" max="1020" width="11.5703125" style="131"/>
    <col min="1021" max="1021" width="6.5703125" style="131" customWidth="1"/>
    <col min="1022" max="1022" width="80.28515625" style="131" customWidth="1"/>
    <col min="1023" max="1027" width="15.28515625" style="131" customWidth="1"/>
    <col min="1028" max="1276" width="11.5703125" style="131"/>
    <col min="1277" max="1277" width="6.5703125" style="131" customWidth="1"/>
    <col min="1278" max="1278" width="80.28515625" style="131" customWidth="1"/>
    <col min="1279" max="1283" width="15.28515625" style="131" customWidth="1"/>
    <col min="1284" max="1532" width="11.5703125" style="131"/>
    <col min="1533" max="1533" width="6.5703125" style="131" customWidth="1"/>
    <col min="1534" max="1534" width="80.28515625" style="131" customWidth="1"/>
    <col min="1535" max="1539" width="15.28515625" style="131" customWidth="1"/>
    <col min="1540" max="1788" width="11.5703125" style="131"/>
    <col min="1789" max="1789" width="6.5703125" style="131" customWidth="1"/>
    <col min="1790" max="1790" width="80.28515625" style="131" customWidth="1"/>
    <col min="1791" max="1795" width="15.28515625" style="131" customWidth="1"/>
    <col min="1796" max="2044" width="11.5703125" style="131"/>
    <col min="2045" max="2045" width="6.5703125" style="131" customWidth="1"/>
    <col min="2046" max="2046" width="80.28515625" style="131" customWidth="1"/>
    <col min="2047" max="2051" width="15.28515625" style="131" customWidth="1"/>
    <col min="2052" max="2300" width="11.5703125" style="131"/>
    <col min="2301" max="2301" width="6.5703125" style="131" customWidth="1"/>
    <col min="2302" max="2302" width="80.28515625" style="131" customWidth="1"/>
    <col min="2303" max="2307" width="15.28515625" style="131" customWidth="1"/>
    <col min="2308" max="2556" width="11.5703125" style="131"/>
    <col min="2557" max="2557" width="6.5703125" style="131" customWidth="1"/>
    <col min="2558" max="2558" width="80.28515625" style="131" customWidth="1"/>
    <col min="2559" max="2563" width="15.28515625" style="131" customWidth="1"/>
    <col min="2564" max="2812" width="11.5703125" style="131"/>
    <col min="2813" max="2813" width="6.5703125" style="131" customWidth="1"/>
    <col min="2814" max="2814" width="80.28515625" style="131" customWidth="1"/>
    <col min="2815" max="2819" width="15.28515625" style="131" customWidth="1"/>
    <col min="2820" max="3068" width="11.5703125" style="131"/>
    <col min="3069" max="3069" width="6.5703125" style="131" customWidth="1"/>
    <col min="3070" max="3070" width="80.28515625" style="131" customWidth="1"/>
    <col min="3071" max="3075" width="15.28515625" style="131" customWidth="1"/>
    <col min="3076" max="3324" width="11.5703125" style="131"/>
    <col min="3325" max="3325" width="6.5703125" style="131" customWidth="1"/>
    <col min="3326" max="3326" width="80.28515625" style="131" customWidth="1"/>
    <col min="3327" max="3331" width="15.28515625" style="131" customWidth="1"/>
    <col min="3332" max="3580" width="11.5703125" style="131"/>
    <col min="3581" max="3581" width="6.5703125" style="131" customWidth="1"/>
    <col min="3582" max="3582" width="80.28515625" style="131" customWidth="1"/>
    <col min="3583" max="3587" width="15.28515625" style="131" customWidth="1"/>
    <col min="3588" max="3836" width="11.5703125" style="131"/>
    <col min="3837" max="3837" width="6.5703125" style="131" customWidth="1"/>
    <col min="3838" max="3838" width="80.28515625" style="131" customWidth="1"/>
    <col min="3839" max="3843" width="15.28515625" style="131" customWidth="1"/>
    <col min="3844" max="4092" width="11.5703125" style="131"/>
    <col min="4093" max="4093" width="6.5703125" style="131" customWidth="1"/>
    <col min="4094" max="4094" width="80.28515625" style="131" customWidth="1"/>
    <col min="4095" max="4099" width="15.28515625" style="131" customWidth="1"/>
    <col min="4100" max="4348" width="11.5703125" style="131"/>
    <col min="4349" max="4349" width="6.5703125" style="131" customWidth="1"/>
    <col min="4350" max="4350" width="80.28515625" style="131" customWidth="1"/>
    <col min="4351" max="4355" width="15.28515625" style="131" customWidth="1"/>
    <col min="4356" max="4604" width="11.5703125" style="131"/>
    <col min="4605" max="4605" width="6.5703125" style="131" customWidth="1"/>
    <col min="4606" max="4606" width="80.28515625" style="131" customWidth="1"/>
    <col min="4607" max="4611" width="15.28515625" style="131" customWidth="1"/>
    <col min="4612" max="4860" width="11.5703125" style="131"/>
    <col min="4861" max="4861" width="6.5703125" style="131" customWidth="1"/>
    <col min="4862" max="4862" width="80.28515625" style="131" customWidth="1"/>
    <col min="4863" max="4867" width="15.28515625" style="131" customWidth="1"/>
    <col min="4868" max="5116" width="11.5703125" style="131"/>
    <col min="5117" max="5117" width="6.5703125" style="131" customWidth="1"/>
    <col min="5118" max="5118" width="80.28515625" style="131" customWidth="1"/>
    <col min="5119" max="5123" width="15.28515625" style="131" customWidth="1"/>
    <col min="5124" max="5372" width="11.5703125" style="131"/>
    <col min="5373" max="5373" width="6.5703125" style="131" customWidth="1"/>
    <col min="5374" max="5374" width="80.28515625" style="131" customWidth="1"/>
    <col min="5375" max="5379" width="15.28515625" style="131" customWidth="1"/>
    <col min="5380" max="5628" width="11.5703125" style="131"/>
    <col min="5629" max="5629" width="6.5703125" style="131" customWidth="1"/>
    <col min="5630" max="5630" width="80.28515625" style="131" customWidth="1"/>
    <col min="5631" max="5635" width="15.28515625" style="131" customWidth="1"/>
    <col min="5636" max="5884" width="11.5703125" style="131"/>
    <col min="5885" max="5885" width="6.5703125" style="131" customWidth="1"/>
    <col min="5886" max="5886" width="80.28515625" style="131" customWidth="1"/>
    <col min="5887" max="5891" width="15.28515625" style="131" customWidth="1"/>
    <col min="5892" max="6140" width="11.5703125" style="131"/>
    <col min="6141" max="6141" width="6.5703125" style="131" customWidth="1"/>
    <col min="6142" max="6142" width="80.28515625" style="131" customWidth="1"/>
    <col min="6143" max="6147" width="15.28515625" style="131" customWidth="1"/>
    <col min="6148" max="6396" width="11.5703125" style="131"/>
    <col min="6397" max="6397" width="6.5703125" style="131" customWidth="1"/>
    <col min="6398" max="6398" width="80.28515625" style="131" customWidth="1"/>
    <col min="6399" max="6403" width="15.28515625" style="131" customWidth="1"/>
    <col min="6404" max="6652" width="11.5703125" style="131"/>
    <col min="6653" max="6653" width="6.5703125" style="131" customWidth="1"/>
    <col min="6654" max="6654" width="80.28515625" style="131" customWidth="1"/>
    <col min="6655" max="6659" width="15.28515625" style="131" customWidth="1"/>
    <col min="6660" max="6908" width="11.5703125" style="131"/>
    <col min="6909" max="6909" width="6.5703125" style="131" customWidth="1"/>
    <col min="6910" max="6910" width="80.28515625" style="131" customWidth="1"/>
    <col min="6911" max="6915" width="15.28515625" style="131" customWidth="1"/>
    <col min="6916" max="7164" width="11.5703125" style="131"/>
    <col min="7165" max="7165" width="6.5703125" style="131" customWidth="1"/>
    <col min="7166" max="7166" width="80.28515625" style="131" customWidth="1"/>
    <col min="7167" max="7171" width="15.28515625" style="131" customWidth="1"/>
    <col min="7172" max="7420" width="11.5703125" style="131"/>
    <col min="7421" max="7421" width="6.5703125" style="131" customWidth="1"/>
    <col min="7422" max="7422" width="80.28515625" style="131" customWidth="1"/>
    <col min="7423" max="7427" width="15.28515625" style="131" customWidth="1"/>
    <col min="7428" max="7676" width="11.5703125" style="131"/>
    <col min="7677" max="7677" width="6.5703125" style="131" customWidth="1"/>
    <col min="7678" max="7678" width="80.28515625" style="131" customWidth="1"/>
    <col min="7679" max="7683" width="15.28515625" style="131" customWidth="1"/>
    <col min="7684" max="7932" width="11.5703125" style="131"/>
    <col min="7933" max="7933" width="6.5703125" style="131" customWidth="1"/>
    <col min="7934" max="7934" width="80.28515625" style="131" customWidth="1"/>
    <col min="7935" max="7939" width="15.28515625" style="131" customWidth="1"/>
    <col min="7940" max="8188" width="11.5703125" style="131"/>
    <col min="8189" max="8189" width="6.5703125" style="131" customWidth="1"/>
    <col min="8190" max="8190" width="80.28515625" style="131" customWidth="1"/>
    <col min="8191" max="8195" width="15.28515625" style="131" customWidth="1"/>
    <col min="8196" max="8444" width="11.5703125" style="131"/>
    <col min="8445" max="8445" width="6.5703125" style="131" customWidth="1"/>
    <col min="8446" max="8446" width="80.28515625" style="131" customWidth="1"/>
    <col min="8447" max="8451" width="15.28515625" style="131" customWidth="1"/>
    <col min="8452" max="8700" width="11.5703125" style="131"/>
    <col min="8701" max="8701" width="6.5703125" style="131" customWidth="1"/>
    <col min="8702" max="8702" width="80.28515625" style="131" customWidth="1"/>
    <col min="8703" max="8707" width="15.28515625" style="131" customWidth="1"/>
    <col min="8708" max="8956" width="11.5703125" style="131"/>
    <col min="8957" max="8957" width="6.5703125" style="131" customWidth="1"/>
    <col min="8958" max="8958" width="80.28515625" style="131" customWidth="1"/>
    <col min="8959" max="8963" width="15.28515625" style="131" customWidth="1"/>
    <col min="8964" max="9212" width="11.5703125" style="131"/>
    <col min="9213" max="9213" width="6.5703125" style="131" customWidth="1"/>
    <col min="9214" max="9214" width="80.28515625" style="131" customWidth="1"/>
    <col min="9215" max="9219" width="15.28515625" style="131" customWidth="1"/>
    <col min="9220" max="9468" width="11.5703125" style="131"/>
    <col min="9469" max="9469" width="6.5703125" style="131" customWidth="1"/>
    <col min="9470" max="9470" width="80.28515625" style="131" customWidth="1"/>
    <col min="9471" max="9475" width="15.28515625" style="131" customWidth="1"/>
    <col min="9476" max="9724" width="11.5703125" style="131"/>
    <col min="9725" max="9725" width="6.5703125" style="131" customWidth="1"/>
    <col min="9726" max="9726" width="80.28515625" style="131" customWidth="1"/>
    <col min="9727" max="9731" width="15.28515625" style="131" customWidth="1"/>
    <col min="9732" max="9980" width="11.5703125" style="131"/>
    <col min="9981" max="9981" width="6.5703125" style="131" customWidth="1"/>
    <col min="9982" max="9982" width="80.28515625" style="131" customWidth="1"/>
    <col min="9983" max="9987" width="15.28515625" style="131" customWidth="1"/>
    <col min="9988" max="10236" width="11.5703125" style="131"/>
    <col min="10237" max="10237" width="6.5703125" style="131" customWidth="1"/>
    <col min="10238" max="10238" width="80.28515625" style="131" customWidth="1"/>
    <col min="10239" max="10243" width="15.28515625" style="131" customWidth="1"/>
    <col min="10244" max="10492" width="11.5703125" style="131"/>
    <col min="10493" max="10493" width="6.5703125" style="131" customWidth="1"/>
    <col min="10494" max="10494" width="80.28515625" style="131" customWidth="1"/>
    <col min="10495" max="10499" width="15.28515625" style="131" customWidth="1"/>
    <col min="10500" max="10748" width="11.5703125" style="131"/>
    <col min="10749" max="10749" width="6.5703125" style="131" customWidth="1"/>
    <col min="10750" max="10750" width="80.28515625" style="131" customWidth="1"/>
    <col min="10751" max="10755" width="15.28515625" style="131" customWidth="1"/>
    <col min="10756" max="11004" width="11.5703125" style="131"/>
    <col min="11005" max="11005" width="6.5703125" style="131" customWidth="1"/>
    <col min="11006" max="11006" width="80.28515625" style="131" customWidth="1"/>
    <col min="11007" max="11011" width="15.28515625" style="131" customWidth="1"/>
    <col min="11012" max="11260" width="11.5703125" style="131"/>
    <col min="11261" max="11261" width="6.5703125" style="131" customWidth="1"/>
    <col min="11262" max="11262" width="80.28515625" style="131" customWidth="1"/>
    <col min="11263" max="11267" width="15.28515625" style="131" customWidth="1"/>
    <col min="11268" max="11516" width="11.5703125" style="131"/>
    <col min="11517" max="11517" width="6.5703125" style="131" customWidth="1"/>
    <col min="11518" max="11518" width="80.28515625" style="131" customWidth="1"/>
    <col min="11519" max="11523" width="15.28515625" style="131" customWidth="1"/>
    <col min="11524" max="11772" width="11.5703125" style="131"/>
    <col min="11773" max="11773" width="6.5703125" style="131" customWidth="1"/>
    <col min="11774" max="11774" width="80.28515625" style="131" customWidth="1"/>
    <col min="11775" max="11779" width="15.28515625" style="131" customWidth="1"/>
    <col min="11780" max="12028" width="11.5703125" style="131"/>
    <col min="12029" max="12029" width="6.5703125" style="131" customWidth="1"/>
    <col min="12030" max="12030" width="80.28515625" style="131" customWidth="1"/>
    <col min="12031" max="12035" width="15.28515625" style="131" customWidth="1"/>
    <col min="12036" max="12284" width="11.5703125" style="131"/>
    <col min="12285" max="12285" width="6.5703125" style="131" customWidth="1"/>
    <col min="12286" max="12286" width="80.28515625" style="131" customWidth="1"/>
    <col min="12287" max="12291" width="15.28515625" style="131" customWidth="1"/>
    <col min="12292" max="12540" width="11.5703125" style="131"/>
    <col min="12541" max="12541" width="6.5703125" style="131" customWidth="1"/>
    <col min="12542" max="12542" width="80.28515625" style="131" customWidth="1"/>
    <col min="12543" max="12547" width="15.28515625" style="131" customWidth="1"/>
    <col min="12548" max="12796" width="11.5703125" style="131"/>
    <col min="12797" max="12797" width="6.5703125" style="131" customWidth="1"/>
    <col min="12798" max="12798" width="80.28515625" style="131" customWidth="1"/>
    <col min="12799" max="12803" width="15.28515625" style="131" customWidth="1"/>
    <col min="12804" max="13052" width="11.5703125" style="131"/>
    <col min="13053" max="13053" width="6.5703125" style="131" customWidth="1"/>
    <col min="13054" max="13054" width="80.28515625" style="131" customWidth="1"/>
    <col min="13055" max="13059" width="15.28515625" style="131" customWidth="1"/>
    <col min="13060" max="13308" width="11.5703125" style="131"/>
    <col min="13309" max="13309" width="6.5703125" style="131" customWidth="1"/>
    <col min="13310" max="13310" width="80.28515625" style="131" customWidth="1"/>
    <col min="13311" max="13315" width="15.28515625" style="131" customWidth="1"/>
    <col min="13316" max="13564" width="11.5703125" style="131"/>
    <col min="13565" max="13565" width="6.5703125" style="131" customWidth="1"/>
    <col min="13566" max="13566" width="80.28515625" style="131" customWidth="1"/>
    <col min="13567" max="13571" width="15.28515625" style="131" customWidth="1"/>
    <col min="13572" max="13820" width="11.5703125" style="131"/>
    <col min="13821" max="13821" width="6.5703125" style="131" customWidth="1"/>
    <col min="13822" max="13822" width="80.28515625" style="131" customWidth="1"/>
    <col min="13823" max="13827" width="15.28515625" style="131" customWidth="1"/>
    <col min="13828" max="14076" width="11.5703125" style="131"/>
    <col min="14077" max="14077" width="6.5703125" style="131" customWidth="1"/>
    <col min="14078" max="14078" width="80.28515625" style="131" customWidth="1"/>
    <col min="14079" max="14083" width="15.28515625" style="131" customWidth="1"/>
    <col min="14084" max="14332" width="11.5703125" style="131"/>
    <col min="14333" max="14333" width="6.5703125" style="131" customWidth="1"/>
    <col min="14334" max="14334" width="80.28515625" style="131" customWidth="1"/>
    <col min="14335" max="14339" width="15.28515625" style="131" customWidth="1"/>
    <col min="14340" max="14588" width="11.5703125" style="131"/>
    <col min="14589" max="14589" width="6.5703125" style="131" customWidth="1"/>
    <col min="14590" max="14590" width="80.28515625" style="131" customWidth="1"/>
    <col min="14591" max="14595" width="15.28515625" style="131" customWidth="1"/>
    <col min="14596" max="14844" width="11.5703125" style="131"/>
    <col min="14845" max="14845" width="6.5703125" style="131" customWidth="1"/>
    <col min="14846" max="14846" width="80.28515625" style="131" customWidth="1"/>
    <col min="14847" max="14851" width="15.28515625" style="131" customWidth="1"/>
    <col min="14852" max="15100" width="11.5703125" style="131"/>
    <col min="15101" max="15101" width="6.5703125" style="131" customWidth="1"/>
    <col min="15102" max="15102" width="80.28515625" style="131" customWidth="1"/>
    <col min="15103" max="15107" width="15.28515625" style="131" customWidth="1"/>
    <col min="15108" max="15356" width="11.5703125" style="131"/>
    <col min="15357" max="15357" width="6.5703125" style="131" customWidth="1"/>
    <col min="15358" max="15358" width="80.28515625" style="131" customWidth="1"/>
    <col min="15359" max="15363" width="15.28515625" style="131" customWidth="1"/>
    <col min="15364" max="15612" width="11.5703125" style="131"/>
    <col min="15613" max="15613" width="6.5703125" style="131" customWidth="1"/>
    <col min="15614" max="15614" width="80.28515625" style="131" customWidth="1"/>
    <col min="15615" max="15619" width="15.28515625" style="131" customWidth="1"/>
    <col min="15620" max="15868" width="11.5703125" style="131"/>
    <col min="15869" max="15869" width="6.5703125" style="131" customWidth="1"/>
    <col min="15870" max="15870" width="80.28515625" style="131" customWidth="1"/>
    <col min="15871" max="15875" width="15.28515625" style="131" customWidth="1"/>
    <col min="15876" max="16124" width="11.5703125" style="131"/>
    <col min="16125" max="16125" width="6.5703125" style="131" customWidth="1"/>
    <col min="16126" max="16126" width="80.28515625" style="131" customWidth="1"/>
    <col min="16127" max="16131" width="15.28515625" style="131" customWidth="1"/>
    <col min="16132" max="16384" width="11.5703125" style="131"/>
  </cols>
  <sheetData>
    <row r="1" spans="1:6">
      <c r="A1" s="514" t="s">
        <v>374</v>
      </c>
      <c r="B1" s="514"/>
      <c r="C1" s="514"/>
    </row>
    <row r="2" spans="1:6" ht="21.75" customHeight="1">
      <c r="A2" s="514" t="s">
        <v>2011</v>
      </c>
      <c r="B2" s="514"/>
      <c r="C2" s="514"/>
    </row>
    <row r="3" spans="1:6" ht="20.25" customHeight="1">
      <c r="A3" s="520" t="s">
        <v>371</v>
      </c>
      <c r="B3" s="520"/>
      <c r="C3" s="520"/>
    </row>
    <row r="4" spans="1:6" ht="21" customHeight="1">
      <c r="A4" s="515" t="s">
        <v>1993</v>
      </c>
      <c r="B4" s="515"/>
      <c r="C4" s="515"/>
    </row>
    <row r="5" spans="1:6" ht="10.5" customHeight="1">
      <c r="A5" s="133"/>
      <c r="B5" s="133"/>
      <c r="C5" s="132"/>
    </row>
    <row r="6" spans="1:6" ht="19.5" customHeight="1">
      <c r="A6" s="134"/>
      <c r="B6" s="134"/>
      <c r="C6" s="136" t="s">
        <v>196</v>
      </c>
    </row>
    <row r="7" spans="1:6" ht="26.25" customHeight="1">
      <c r="A7" s="518" t="s">
        <v>87</v>
      </c>
      <c r="B7" s="516" t="s">
        <v>376</v>
      </c>
      <c r="C7" s="516" t="s">
        <v>375</v>
      </c>
    </row>
    <row r="8" spans="1:6" ht="36.75" customHeight="1">
      <c r="A8" s="519"/>
      <c r="B8" s="517"/>
      <c r="C8" s="517"/>
    </row>
    <row r="9" spans="1:6">
      <c r="A9" s="183" t="s">
        <v>92</v>
      </c>
      <c r="B9" s="184" t="s">
        <v>205</v>
      </c>
      <c r="C9" s="185"/>
      <c r="E9" s="137"/>
    </row>
    <row r="10" spans="1:6" s="16" customFormat="1">
      <c r="A10" s="186" t="s">
        <v>11</v>
      </c>
      <c r="B10" s="187" t="s">
        <v>198</v>
      </c>
      <c r="C10" s="188">
        <f>C11+C12+C15+C16+C17</f>
        <v>35938854</v>
      </c>
      <c r="E10" s="24"/>
      <c r="F10" s="178"/>
    </row>
    <row r="11" spans="1:6">
      <c r="A11" s="189">
        <v>1</v>
      </c>
      <c r="B11" s="190" t="s">
        <v>199</v>
      </c>
      <c r="C11" s="191">
        <v>10791206</v>
      </c>
      <c r="E11" s="138"/>
      <c r="F11" s="141"/>
    </row>
    <row r="12" spans="1:6">
      <c r="A12" s="192">
        <f>A11+1</f>
        <v>2</v>
      </c>
      <c r="B12" s="190" t="s">
        <v>96</v>
      </c>
      <c r="C12" s="191">
        <f>C13+C14</f>
        <v>23776365</v>
      </c>
      <c r="E12" s="141"/>
    </row>
    <row r="13" spans="1:6">
      <c r="A13" s="189"/>
      <c r="B13" s="193" t="s">
        <v>345</v>
      </c>
      <c r="C13" s="191">
        <f>14724323+3091865</f>
        <v>17816188</v>
      </c>
      <c r="E13" s="138"/>
    </row>
    <row r="14" spans="1:6">
      <c r="A14" s="189"/>
      <c r="B14" s="193" t="s">
        <v>344</v>
      </c>
      <c r="C14" s="191">
        <v>5960177</v>
      </c>
    </row>
    <row r="15" spans="1:6">
      <c r="A15" s="192">
        <f>A12+1</f>
        <v>3</v>
      </c>
      <c r="B15" s="190" t="s">
        <v>100</v>
      </c>
      <c r="C15" s="191"/>
      <c r="E15" s="138"/>
    </row>
    <row r="16" spans="1:6">
      <c r="A16" s="192">
        <f>A15+1</f>
        <v>4</v>
      </c>
      <c r="B16" s="190" t="s">
        <v>102</v>
      </c>
      <c r="C16" s="191"/>
      <c r="E16" s="138"/>
      <c r="F16" s="135"/>
    </row>
    <row r="17" spans="1:6">
      <c r="A17" s="192">
        <f>A16+1</f>
        <v>5</v>
      </c>
      <c r="B17" s="190" t="s">
        <v>104</v>
      </c>
      <c r="C17" s="191">
        <f>C18+C19</f>
        <v>1371283</v>
      </c>
    </row>
    <row r="18" spans="1:6" s="139" customFormat="1">
      <c r="A18" s="194"/>
      <c r="B18" s="195" t="s">
        <v>346</v>
      </c>
      <c r="C18" s="196">
        <v>617042</v>
      </c>
    </row>
    <row r="19" spans="1:6" s="139" customFormat="1">
      <c r="A19" s="194"/>
      <c r="B19" s="195" t="s">
        <v>329</v>
      </c>
      <c r="C19" s="196">
        <v>754241</v>
      </c>
      <c r="E19" s="140"/>
      <c r="F19" s="136"/>
    </row>
    <row r="20" spans="1:6" s="16" customFormat="1">
      <c r="A20" s="186" t="s">
        <v>95</v>
      </c>
      <c r="B20" s="187" t="s">
        <v>200</v>
      </c>
      <c r="C20" s="188">
        <f>C21+C22+C25</f>
        <v>36167254</v>
      </c>
      <c r="E20" s="25"/>
      <c r="F20" s="32"/>
    </row>
    <row r="21" spans="1:6">
      <c r="A21" s="189">
        <v>1</v>
      </c>
      <c r="B21" s="190" t="s">
        <v>228</v>
      </c>
      <c r="C21" s="191">
        <v>21138543</v>
      </c>
      <c r="E21" s="138"/>
      <c r="F21" s="138"/>
    </row>
    <row r="22" spans="1:6">
      <c r="A22" s="192">
        <f>A21+1</f>
        <v>2</v>
      </c>
      <c r="B22" s="190" t="s">
        <v>201</v>
      </c>
      <c r="C22" s="191">
        <f>C23+C24</f>
        <v>15028711</v>
      </c>
      <c r="E22" s="141"/>
      <c r="F22" s="141"/>
    </row>
    <row r="23" spans="1:6" s="139" customFormat="1">
      <c r="A23" s="194"/>
      <c r="B23" s="195" t="s">
        <v>202</v>
      </c>
      <c r="C23" s="196">
        <v>11024901</v>
      </c>
      <c r="E23" s="179"/>
    </row>
    <row r="24" spans="1:6" s="139" customFormat="1">
      <c r="A24" s="194"/>
      <c r="B24" s="195" t="s">
        <v>203</v>
      </c>
      <c r="C24" s="196">
        <v>4003810</v>
      </c>
      <c r="E24" s="179"/>
    </row>
    <row r="25" spans="1:6">
      <c r="A25" s="192">
        <f>A22+1</f>
        <v>3</v>
      </c>
      <c r="B25" s="190" t="s">
        <v>115</v>
      </c>
      <c r="C25" s="191"/>
      <c r="E25" s="180"/>
      <c r="F25" s="138"/>
    </row>
    <row r="26" spans="1:6" s="16" customFormat="1">
      <c r="A26" s="186" t="s">
        <v>99</v>
      </c>
      <c r="B26" s="197" t="s">
        <v>350</v>
      </c>
      <c r="C26" s="198">
        <f>C10-C20</f>
        <v>-228400</v>
      </c>
      <c r="E26" s="181"/>
      <c r="F26" s="178"/>
    </row>
    <row r="27" spans="1:6">
      <c r="A27" s="186" t="s">
        <v>93</v>
      </c>
      <c r="B27" s="197" t="s">
        <v>206</v>
      </c>
      <c r="C27" s="188"/>
      <c r="E27" s="138"/>
    </row>
    <row r="28" spans="1:6">
      <c r="A28" s="186" t="s">
        <v>11</v>
      </c>
      <c r="B28" s="187" t="s">
        <v>204</v>
      </c>
      <c r="C28" s="188">
        <f>C29+C30+C33+C34</f>
        <v>20129855</v>
      </c>
      <c r="E28" s="141"/>
    </row>
    <row r="29" spans="1:6">
      <c r="A29" s="189">
        <v>1</v>
      </c>
      <c r="B29" s="190" t="s">
        <v>199</v>
      </c>
      <c r="C29" s="191">
        <v>5101144</v>
      </c>
      <c r="E29" s="180"/>
    </row>
    <row r="30" spans="1:6">
      <c r="A30" s="192">
        <f>A29+1</f>
        <v>2</v>
      </c>
      <c r="B30" s="190" t="s">
        <v>96</v>
      </c>
      <c r="C30" s="191">
        <f>C32+C31</f>
        <v>15028711</v>
      </c>
      <c r="E30" s="138"/>
      <c r="F30" s="138"/>
    </row>
    <row r="31" spans="1:6" s="139" customFormat="1">
      <c r="A31" s="194" t="s">
        <v>197</v>
      </c>
      <c r="B31" s="195" t="s">
        <v>97</v>
      </c>
      <c r="C31" s="196">
        <v>11024901</v>
      </c>
      <c r="E31" s="140"/>
    </row>
    <row r="32" spans="1:6" s="139" customFormat="1">
      <c r="A32" s="194" t="s">
        <v>197</v>
      </c>
      <c r="B32" s="195" t="s">
        <v>98</v>
      </c>
      <c r="C32" s="196">
        <f>C24</f>
        <v>4003810</v>
      </c>
      <c r="E32" s="140"/>
    </row>
    <row r="33" spans="1:6">
      <c r="A33" s="192">
        <f>A30+1</f>
        <v>3</v>
      </c>
      <c r="B33" s="190" t="s">
        <v>102</v>
      </c>
      <c r="C33" s="191"/>
      <c r="F33" s="141"/>
    </row>
    <row r="34" spans="1:6">
      <c r="A34" s="192">
        <f>A33+1</f>
        <v>4</v>
      </c>
      <c r="B34" s="190" t="s">
        <v>104</v>
      </c>
      <c r="C34" s="191"/>
      <c r="E34" s="138"/>
      <c r="F34" s="138"/>
    </row>
    <row r="35" spans="1:6">
      <c r="A35" s="186" t="s">
        <v>95</v>
      </c>
      <c r="B35" s="187" t="s">
        <v>200</v>
      </c>
      <c r="C35" s="188">
        <f>C36+C37</f>
        <v>20129855</v>
      </c>
      <c r="E35" s="138"/>
      <c r="F35" s="141"/>
    </row>
    <row r="36" spans="1:6">
      <c r="A36" s="189">
        <v>1</v>
      </c>
      <c r="B36" s="190" t="s">
        <v>365</v>
      </c>
      <c r="C36" s="191">
        <v>20129855</v>
      </c>
      <c r="F36" s="141"/>
    </row>
    <row r="37" spans="1:6">
      <c r="A37" s="192">
        <v>2</v>
      </c>
      <c r="B37" s="190" t="s">
        <v>115</v>
      </c>
      <c r="C37" s="191"/>
    </row>
    <row r="38" spans="1:6" ht="15.95" customHeight="1">
      <c r="A38" s="199"/>
      <c r="B38" s="199"/>
      <c r="C38" s="200"/>
    </row>
    <row r="39" spans="1:6" ht="23.25" customHeight="1">
      <c r="A39" s="139"/>
      <c r="B39" s="139"/>
    </row>
    <row r="40" spans="1:6" ht="24" customHeight="1">
      <c r="B40" s="513"/>
      <c r="C40" s="513"/>
    </row>
    <row r="41" spans="1:6" ht="26.25" customHeight="1">
      <c r="B41" s="513"/>
      <c r="C41" s="513"/>
    </row>
    <row r="46" spans="1:6" ht="22.5" customHeight="1"/>
  </sheetData>
  <mergeCells count="9">
    <mergeCell ref="B40:C40"/>
    <mergeCell ref="B41:C41"/>
    <mergeCell ref="A1:C1"/>
    <mergeCell ref="A4:C4"/>
    <mergeCell ref="B7:B8"/>
    <mergeCell ref="A7:A8"/>
    <mergeCell ref="C7:C8"/>
    <mergeCell ref="A3:C3"/>
    <mergeCell ref="A2:C2"/>
  </mergeCells>
  <conditionalFormatting sqref="C9:C38">
    <cfRule type="expression" dxfId="19" priority="1">
      <formula>ISNUMBER(SEARCH("!",_xlfn.FORMULATEXT(C9)))</formula>
    </cfRule>
  </conditionalFormatting>
  <printOptions horizontalCentered="1"/>
  <pageMargins left="1.1811023622047245" right="0.59055118110236227" top="0.78740157480314965" bottom="0.78740157480314965" header="0.47244094488188981" footer="0.19685039370078741"/>
  <pageSetup paperSize="9" scale="66" fitToHeight="0" orientation="portrait" r:id="rId1"/>
  <headerFooter alignWithMargins="0">
    <oddFooter xml:space="preserve">&amp;C&amp;".VnTime,Italic"&amp;8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F77"/>
  <sheetViews>
    <sheetView zoomScale="70" zoomScaleNormal="70" workbookViewId="0">
      <pane xSplit="2" ySplit="8" topLeftCell="C53" activePane="bottomRight" state="frozen"/>
      <selection activeCell="A4" sqref="A4:AB4"/>
      <selection pane="topRight" activeCell="A4" sqref="A4:AB4"/>
      <selection pane="bottomLeft" activeCell="A4" sqref="A4:AB4"/>
      <selection pane="bottomRight" activeCell="B10" sqref="B10"/>
    </sheetView>
  </sheetViews>
  <sheetFormatPr defaultColWidth="4.7109375" defaultRowHeight="18.75"/>
  <cols>
    <col min="1" max="1" width="7.5703125" style="93" customWidth="1"/>
    <col min="2" max="2" width="56.7109375" style="117" customWidth="1"/>
    <col min="3" max="3" width="27.42578125" style="129" customWidth="1"/>
    <col min="4" max="4" width="30" style="118" customWidth="1"/>
    <col min="5" max="5" width="27.140625" style="92" customWidth="1"/>
    <col min="6" max="6" width="24.85546875" style="175" customWidth="1"/>
    <col min="7" max="7" width="10.42578125" style="92" customWidth="1"/>
    <col min="8" max="16384" width="4.7109375" style="92"/>
  </cols>
  <sheetData>
    <row r="1" spans="1:6">
      <c r="A1" s="507" t="s">
        <v>409</v>
      </c>
      <c r="B1" s="507"/>
      <c r="C1" s="507"/>
      <c r="D1" s="507"/>
    </row>
    <row r="2" spans="1:6">
      <c r="A2" s="507" t="s">
        <v>2012</v>
      </c>
      <c r="B2" s="507"/>
      <c r="C2" s="507"/>
      <c r="D2" s="507"/>
    </row>
    <row r="3" spans="1:6">
      <c r="A3" s="512" t="s">
        <v>371</v>
      </c>
      <c r="B3" s="512"/>
      <c r="C3" s="512"/>
      <c r="D3" s="512"/>
    </row>
    <row r="4" spans="1:6">
      <c r="A4" s="512" t="s">
        <v>2007</v>
      </c>
      <c r="B4" s="512"/>
      <c r="C4" s="512"/>
      <c r="D4" s="512"/>
    </row>
    <row r="5" spans="1:6">
      <c r="B5" s="94"/>
      <c r="C5" s="126"/>
      <c r="D5" s="201" t="s">
        <v>196</v>
      </c>
    </row>
    <row r="6" spans="1:6" ht="36" customHeight="1">
      <c r="A6" s="509" t="s">
        <v>87</v>
      </c>
      <c r="B6" s="509" t="s">
        <v>376</v>
      </c>
      <c r="C6" s="521" t="s">
        <v>375</v>
      </c>
      <c r="D6" s="521"/>
    </row>
    <row r="7" spans="1:6" ht="53.25" customHeight="1">
      <c r="A7" s="509"/>
      <c r="B7" s="509"/>
      <c r="C7" s="521" t="s">
        <v>377</v>
      </c>
      <c r="D7" s="521" t="s">
        <v>378</v>
      </c>
    </row>
    <row r="8" spans="1:6" s="95" customFormat="1" ht="33.75" customHeight="1">
      <c r="A8" s="509"/>
      <c r="B8" s="509"/>
      <c r="C8" s="521"/>
      <c r="D8" s="521"/>
      <c r="F8" s="176"/>
    </row>
    <row r="9" spans="1:6" s="98" customFormat="1" ht="37.5">
      <c r="A9" s="485"/>
      <c r="B9" s="485" t="s">
        <v>2013</v>
      </c>
      <c r="C9" s="486">
        <f t="shared" ref="C9:D9" si="0">C10+C68+C69+C76+C77</f>
        <v>17706050</v>
      </c>
      <c r="D9" s="486">
        <f t="shared" si="0"/>
        <v>15892350</v>
      </c>
      <c r="E9" s="99"/>
      <c r="F9" s="109"/>
    </row>
    <row r="10" spans="1:6" s="98" customFormat="1">
      <c r="A10" s="96" t="s">
        <v>11</v>
      </c>
      <c r="B10" s="100" t="s">
        <v>119</v>
      </c>
      <c r="C10" s="97">
        <f t="shared" ref="C10:D10" si="1">C12+C17+C22+C28+C33+C34+C35+C36+C37+C40+C46+C49+C50+C51+C52+C53+C62+C65+C66+C67</f>
        <v>17558050</v>
      </c>
      <c r="D10" s="97">
        <f t="shared" si="1"/>
        <v>15892350</v>
      </c>
      <c r="E10" s="99"/>
      <c r="F10" s="109"/>
    </row>
    <row r="11" spans="1:6" s="98" customFormat="1" ht="37.5">
      <c r="A11" s="96" t="s">
        <v>120</v>
      </c>
      <c r="B11" s="100" t="s">
        <v>332</v>
      </c>
      <c r="C11" s="97">
        <f t="shared" ref="C11:D11" si="2">C10-C46-C67</f>
        <v>11068050</v>
      </c>
      <c r="D11" s="97">
        <f t="shared" si="2"/>
        <v>10315850</v>
      </c>
      <c r="F11" s="109"/>
    </row>
    <row r="12" spans="1:6" s="98" customFormat="1" ht="37.5">
      <c r="A12" s="96">
        <v>1</v>
      </c>
      <c r="B12" s="100" t="s">
        <v>0</v>
      </c>
      <c r="C12" s="97">
        <f t="shared" ref="C12:D12" si="3">SUM(C13:C16)</f>
        <v>1120000</v>
      </c>
      <c r="D12" s="97">
        <f t="shared" si="3"/>
        <v>1120000</v>
      </c>
      <c r="F12" s="109"/>
    </row>
    <row r="13" spans="1:6">
      <c r="A13" s="101"/>
      <c r="B13" s="102" t="s">
        <v>121</v>
      </c>
      <c r="C13" s="104">
        <v>679000</v>
      </c>
      <c r="D13" s="104">
        <v>679000</v>
      </c>
      <c r="F13" s="109"/>
    </row>
    <row r="14" spans="1:6">
      <c r="A14" s="101"/>
      <c r="B14" s="102" t="s">
        <v>122</v>
      </c>
      <c r="C14" s="104">
        <v>0</v>
      </c>
      <c r="D14" s="104">
        <v>0</v>
      </c>
      <c r="F14" s="109"/>
    </row>
    <row r="15" spans="1:6">
      <c r="A15" s="101"/>
      <c r="B15" s="102" t="s">
        <v>123</v>
      </c>
      <c r="C15" s="104">
        <v>141000</v>
      </c>
      <c r="D15" s="104">
        <v>141000</v>
      </c>
      <c r="F15" s="109"/>
    </row>
    <row r="16" spans="1:6">
      <c r="A16" s="101"/>
      <c r="B16" s="102" t="s">
        <v>124</v>
      </c>
      <c r="C16" s="104">
        <v>300000</v>
      </c>
      <c r="D16" s="104">
        <v>300000</v>
      </c>
      <c r="F16" s="109"/>
    </row>
    <row r="17" spans="1:6" s="98" customFormat="1" ht="37.5">
      <c r="A17" s="96">
        <v>2</v>
      </c>
      <c r="B17" s="100" t="s">
        <v>1</v>
      </c>
      <c r="C17" s="97">
        <f t="shared" ref="C17:D17" si="4">SUM(C18:C21)</f>
        <v>190000</v>
      </c>
      <c r="D17" s="97">
        <f t="shared" si="4"/>
        <v>190000</v>
      </c>
      <c r="F17" s="109"/>
    </row>
    <row r="18" spans="1:6">
      <c r="A18" s="101"/>
      <c r="B18" s="102" t="s">
        <v>121</v>
      </c>
      <c r="C18" s="104">
        <v>81000</v>
      </c>
      <c r="D18" s="104">
        <v>81000</v>
      </c>
      <c r="F18" s="109"/>
    </row>
    <row r="19" spans="1:6">
      <c r="A19" s="101"/>
      <c r="B19" s="102" t="s">
        <v>122</v>
      </c>
      <c r="C19" s="104">
        <v>49000</v>
      </c>
      <c r="D19" s="104">
        <v>49000</v>
      </c>
      <c r="F19" s="109"/>
    </row>
    <row r="20" spans="1:6">
      <c r="A20" s="101"/>
      <c r="B20" s="102" t="s">
        <v>123</v>
      </c>
      <c r="C20" s="104">
        <v>60000</v>
      </c>
      <c r="D20" s="104">
        <v>60000</v>
      </c>
      <c r="F20" s="109"/>
    </row>
    <row r="21" spans="1:6">
      <c r="A21" s="101"/>
      <c r="B21" s="102" t="s">
        <v>124</v>
      </c>
      <c r="C21" s="104">
        <v>0</v>
      </c>
      <c r="D21" s="104">
        <v>0</v>
      </c>
      <c r="F21" s="109"/>
    </row>
    <row r="22" spans="1:6" s="98" customFormat="1" ht="37.5">
      <c r="A22" s="96">
        <v>3</v>
      </c>
      <c r="B22" s="100" t="s">
        <v>2</v>
      </c>
      <c r="C22" s="97">
        <f t="shared" ref="C22:D22" si="5">SUM(C23:C26)</f>
        <v>435000</v>
      </c>
      <c r="D22" s="97">
        <f t="shared" si="5"/>
        <v>435000</v>
      </c>
      <c r="F22" s="109"/>
    </row>
    <row r="23" spans="1:6">
      <c r="A23" s="101"/>
      <c r="B23" s="102" t="s">
        <v>121</v>
      </c>
      <c r="C23" s="104">
        <v>276400</v>
      </c>
      <c r="D23" s="104">
        <v>276400</v>
      </c>
      <c r="F23" s="109"/>
    </row>
    <row r="24" spans="1:6">
      <c r="A24" s="101"/>
      <c r="B24" s="102" t="s">
        <v>122</v>
      </c>
      <c r="C24" s="104">
        <v>130</v>
      </c>
      <c r="D24" s="104">
        <v>130</v>
      </c>
      <c r="F24" s="109"/>
    </row>
    <row r="25" spans="1:6">
      <c r="A25" s="101"/>
      <c r="B25" s="102" t="s">
        <v>123</v>
      </c>
      <c r="C25" s="104">
        <v>158200</v>
      </c>
      <c r="D25" s="104">
        <v>158200</v>
      </c>
      <c r="F25" s="109"/>
    </row>
    <row r="26" spans="1:6">
      <c r="A26" s="101"/>
      <c r="B26" s="102" t="s">
        <v>124</v>
      </c>
      <c r="C26" s="104">
        <v>270</v>
      </c>
      <c r="D26" s="104">
        <v>270</v>
      </c>
      <c r="F26" s="109"/>
    </row>
    <row r="27" spans="1:6" hidden="1">
      <c r="A27" s="101"/>
      <c r="B27" s="102" t="s">
        <v>88</v>
      </c>
      <c r="C27" s="104"/>
      <c r="D27" s="104"/>
      <c r="F27" s="109"/>
    </row>
    <row r="28" spans="1:6" s="98" customFormat="1">
      <c r="A28" s="96">
        <v>4</v>
      </c>
      <c r="B28" s="100" t="s">
        <v>3</v>
      </c>
      <c r="C28" s="97">
        <f t="shared" ref="C28:D28" si="6">SUM(C29:C32)</f>
        <v>4830000</v>
      </c>
      <c r="D28" s="97">
        <f t="shared" si="6"/>
        <v>4830000</v>
      </c>
      <c r="F28" s="109"/>
    </row>
    <row r="29" spans="1:6">
      <c r="A29" s="101"/>
      <c r="B29" s="102" t="s">
        <v>121</v>
      </c>
      <c r="C29" s="104">
        <v>3011000</v>
      </c>
      <c r="D29" s="104">
        <v>3011000</v>
      </c>
      <c r="F29" s="109"/>
    </row>
    <row r="30" spans="1:6">
      <c r="A30" s="101"/>
      <c r="B30" s="102" t="s">
        <v>122</v>
      </c>
      <c r="C30" s="104">
        <v>744000</v>
      </c>
      <c r="D30" s="104">
        <v>744000</v>
      </c>
      <c r="F30" s="109"/>
    </row>
    <row r="31" spans="1:6">
      <c r="A31" s="101"/>
      <c r="B31" s="102" t="s">
        <v>123</v>
      </c>
      <c r="C31" s="104">
        <v>755000</v>
      </c>
      <c r="D31" s="104">
        <v>755000</v>
      </c>
      <c r="F31" s="109"/>
    </row>
    <row r="32" spans="1:6">
      <c r="A32" s="101"/>
      <c r="B32" s="102" t="s">
        <v>124</v>
      </c>
      <c r="C32" s="104">
        <v>320000</v>
      </c>
      <c r="D32" s="104">
        <v>320000</v>
      </c>
      <c r="F32" s="109"/>
    </row>
    <row r="33" spans="1:6" s="98" customFormat="1">
      <c r="A33" s="96">
        <v>5</v>
      </c>
      <c r="B33" s="100" t="s">
        <v>89</v>
      </c>
      <c r="C33" s="104">
        <v>1080000</v>
      </c>
      <c r="D33" s="104">
        <v>1080000</v>
      </c>
      <c r="F33" s="109"/>
    </row>
    <row r="34" spans="1:6" s="98" customFormat="1">
      <c r="A34" s="96">
        <v>6</v>
      </c>
      <c r="B34" s="100" t="s">
        <v>4</v>
      </c>
      <c r="C34" s="107">
        <v>1000</v>
      </c>
      <c r="D34" s="107">
        <v>1000</v>
      </c>
      <c r="F34" s="109"/>
    </row>
    <row r="35" spans="1:6" s="98" customFormat="1">
      <c r="A35" s="96">
        <v>7</v>
      </c>
      <c r="B35" s="100" t="s">
        <v>5</v>
      </c>
      <c r="C35" s="107">
        <v>42800</v>
      </c>
      <c r="D35" s="107">
        <v>42800</v>
      </c>
      <c r="F35" s="109"/>
    </row>
    <row r="36" spans="1:6" s="98" customFormat="1">
      <c r="A36" s="96">
        <v>8</v>
      </c>
      <c r="B36" s="100" t="s">
        <v>6</v>
      </c>
      <c r="C36" s="107">
        <v>1280050</v>
      </c>
      <c r="D36" s="107">
        <v>1280050</v>
      </c>
      <c r="F36" s="109"/>
    </row>
    <row r="37" spans="1:6" s="98" customFormat="1">
      <c r="A37" s="96">
        <v>9</v>
      </c>
      <c r="B37" s="100" t="s">
        <v>7</v>
      </c>
      <c r="C37" s="107">
        <v>840000</v>
      </c>
      <c r="D37" s="107">
        <v>504000</v>
      </c>
      <c r="F37" s="109"/>
    </row>
    <row r="38" spans="1:6">
      <c r="A38" s="101"/>
      <c r="B38" s="102" t="s">
        <v>125</v>
      </c>
      <c r="C38" s="104">
        <v>336000</v>
      </c>
      <c r="D38" s="104">
        <v>0</v>
      </c>
      <c r="F38" s="109"/>
    </row>
    <row r="39" spans="1:6" ht="27.75" customHeight="1">
      <c r="A39" s="101"/>
      <c r="B39" s="108" t="s">
        <v>126</v>
      </c>
      <c r="C39" s="104">
        <v>504000</v>
      </c>
      <c r="D39" s="104">
        <v>504000</v>
      </c>
      <c r="F39" s="109"/>
    </row>
    <row r="40" spans="1:6" s="98" customFormat="1">
      <c r="A40" s="96">
        <v>10</v>
      </c>
      <c r="B40" s="100" t="s">
        <v>8</v>
      </c>
      <c r="C40" s="107">
        <v>280000</v>
      </c>
      <c r="D40" s="107">
        <v>200000</v>
      </c>
      <c r="F40" s="109"/>
    </row>
    <row r="41" spans="1:6">
      <c r="A41" s="101"/>
      <c r="B41" s="102" t="s">
        <v>366</v>
      </c>
      <c r="C41" s="104">
        <v>80000</v>
      </c>
      <c r="D41" s="104">
        <v>0</v>
      </c>
      <c r="F41" s="109"/>
    </row>
    <row r="42" spans="1:6">
      <c r="A42" s="101"/>
      <c r="B42" s="108" t="s">
        <v>367</v>
      </c>
      <c r="C42" s="104">
        <v>200000</v>
      </c>
      <c r="D42" s="104">
        <v>200000</v>
      </c>
      <c r="F42" s="109"/>
    </row>
    <row r="43" spans="1:6" hidden="1">
      <c r="A43" s="101"/>
      <c r="B43" s="108" t="s">
        <v>251</v>
      </c>
      <c r="C43" s="104">
        <v>92070</v>
      </c>
      <c r="D43" s="104"/>
      <c r="F43" s="109"/>
    </row>
    <row r="44" spans="1:6" hidden="1">
      <c r="A44" s="101"/>
      <c r="B44" s="108" t="s">
        <v>252</v>
      </c>
      <c r="C44" s="104">
        <v>107930</v>
      </c>
      <c r="D44" s="104"/>
      <c r="F44" s="109"/>
    </row>
    <row r="45" spans="1:6" ht="37.5" hidden="1">
      <c r="A45" s="101"/>
      <c r="B45" s="102" t="s">
        <v>127</v>
      </c>
      <c r="C45" s="104">
        <v>0</v>
      </c>
      <c r="D45" s="104">
        <v>0</v>
      </c>
      <c r="F45" s="109"/>
    </row>
    <row r="46" spans="1:6" s="98" customFormat="1">
      <c r="A46" s="96">
        <v>11</v>
      </c>
      <c r="B46" s="100" t="s">
        <v>128</v>
      </c>
      <c r="C46" s="107">
        <v>6090000</v>
      </c>
      <c r="D46" s="107">
        <v>5176500</v>
      </c>
      <c r="F46" s="109"/>
    </row>
    <row r="47" spans="1:6" ht="37.5">
      <c r="A47" s="101"/>
      <c r="B47" s="102" t="s">
        <v>129</v>
      </c>
      <c r="C47" s="104">
        <v>0</v>
      </c>
      <c r="D47" s="104">
        <v>0</v>
      </c>
      <c r="F47" s="109"/>
    </row>
    <row r="48" spans="1:6" ht="37.5">
      <c r="A48" s="101"/>
      <c r="B48" s="108" t="s">
        <v>352</v>
      </c>
      <c r="C48" s="104">
        <v>0</v>
      </c>
      <c r="D48" s="104">
        <v>0</v>
      </c>
      <c r="F48" s="109"/>
    </row>
    <row r="49" spans="1:6" s="98" customFormat="1">
      <c r="A49" s="96">
        <v>12</v>
      </c>
      <c r="B49" s="100" t="s">
        <v>130</v>
      </c>
      <c r="C49" s="107">
        <v>300000</v>
      </c>
      <c r="D49" s="107">
        <v>255000</v>
      </c>
      <c r="F49" s="109"/>
    </row>
    <row r="50" spans="1:6" s="98" customFormat="1">
      <c r="A50" s="96">
        <v>13</v>
      </c>
      <c r="B50" s="100" t="s">
        <v>10</v>
      </c>
      <c r="C50" s="107">
        <v>150</v>
      </c>
      <c r="D50" s="107">
        <v>150</v>
      </c>
      <c r="F50" s="109"/>
    </row>
    <row r="51" spans="1:6" s="98" customFormat="1">
      <c r="A51" s="96">
        <v>14</v>
      </c>
      <c r="B51" s="100" t="s">
        <v>131</v>
      </c>
      <c r="C51" s="107">
        <v>0</v>
      </c>
      <c r="D51" s="107">
        <v>0</v>
      </c>
      <c r="F51" s="109"/>
    </row>
    <row r="52" spans="1:6" s="98" customFormat="1" ht="37.5">
      <c r="A52" s="96">
        <v>15</v>
      </c>
      <c r="B52" s="100" t="s">
        <v>132</v>
      </c>
      <c r="C52" s="107">
        <v>1050</v>
      </c>
      <c r="D52" s="107">
        <v>1050</v>
      </c>
      <c r="F52" s="109"/>
    </row>
    <row r="53" spans="1:6" s="98" customFormat="1">
      <c r="A53" s="96">
        <v>16</v>
      </c>
      <c r="B53" s="100" t="s">
        <v>133</v>
      </c>
      <c r="C53" s="107">
        <v>500000</v>
      </c>
      <c r="D53" s="107">
        <v>220000</v>
      </c>
      <c r="F53" s="109"/>
    </row>
    <row r="54" spans="1:6" s="112" customFormat="1">
      <c r="A54" s="110"/>
      <c r="B54" s="111" t="s">
        <v>134</v>
      </c>
      <c r="C54" s="104">
        <v>0</v>
      </c>
      <c r="D54" s="104">
        <v>0</v>
      </c>
      <c r="F54" s="109"/>
    </row>
    <row r="55" spans="1:6" s="112" customFormat="1">
      <c r="A55" s="110"/>
      <c r="B55" s="111" t="s">
        <v>135</v>
      </c>
      <c r="C55" s="104">
        <v>280000</v>
      </c>
      <c r="D55" s="104">
        <v>0</v>
      </c>
      <c r="F55" s="109"/>
    </row>
    <row r="56" spans="1:6" s="112" customFormat="1">
      <c r="A56" s="110"/>
      <c r="B56" s="111" t="s">
        <v>136</v>
      </c>
      <c r="C56" s="104">
        <v>150000</v>
      </c>
      <c r="D56" s="104">
        <v>0</v>
      </c>
      <c r="F56" s="109"/>
    </row>
    <row r="57" spans="1:6" s="112" customFormat="1">
      <c r="A57" s="110"/>
      <c r="B57" s="111" t="s">
        <v>137</v>
      </c>
      <c r="C57" s="104">
        <v>50000</v>
      </c>
      <c r="D57" s="104">
        <v>0</v>
      </c>
      <c r="F57" s="109"/>
    </row>
    <row r="58" spans="1:6" s="112" customFormat="1">
      <c r="A58" s="110"/>
      <c r="B58" s="111" t="s">
        <v>138</v>
      </c>
      <c r="C58" s="104">
        <v>80000</v>
      </c>
      <c r="D58" s="104">
        <v>0</v>
      </c>
      <c r="F58" s="109"/>
    </row>
    <row r="59" spans="1:6" s="112" customFormat="1">
      <c r="A59" s="110"/>
      <c r="B59" s="111" t="s">
        <v>139</v>
      </c>
      <c r="C59" s="104">
        <v>220000</v>
      </c>
      <c r="D59" s="104">
        <v>220000</v>
      </c>
      <c r="F59" s="109"/>
    </row>
    <row r="60" spans="1:6" s="112" customFormat="1" ht="37.5" hidden="1">
      <c r="A60" s="110"/>
      <c r="B60" s="111" t="s">
        <v>140</v>
      </c>
      <c r="C60" s="104">
        <v>0</v>
      </c>
      <c r="D60" s="104">
        <v>0</v>
      </c>
      <c r="F60" s="109"/>
    </row>
    <row r="61" spans="1:6" s="112" customFormat="1" hidden="1">
      <c r="A61" s="110"/>
      <c r="B61" s="111" t="s">
        <v>138</v>
      </c>
      <c r="C61" s="104">
        <v>0</v>
      </c>
      <c r="D61" s="104">
        <v>0</v>
      </c>
      <c r="F61" s="109"/>
    </row>
    <row r="62" spans="1:6" s="98" customFormat="1">
      <c r="A62" s="96">
        <v>17</v>
      </c>
      <c r="B62" s="100" t="s">
        <v>9</v>
      </c>
      <c r="C62" s="107">
        <v>107000</v>
      </c>
      <c r="D62" s="107">
        <v>95800</v>
      </c>
      <c r="F62" s="109"/>
    </row>
    <row r="63" spans="1:6" s="112" customFormat="1">
      <c r="A63" s="110"/>
      <c r="B63" s="111" t="s">
        <v>141</v>
      </c>
      <c r="C63" s="104">
        <v>16000</v>
      </c>
      <c r="D63" s="104">
        <v>4800</v>
      </c>
      <c r="F63" s="109"/>
    </row>
    <row r="64" spans="1:6" s="112" customFormat="1">
      <c r="A64" s="110"/>
      <c r="B64" s="111" t="s">
        <v>142</v>
      </c>
      <c r="C64" s="104">
        <v>91000</v>
      </c>
      <c r="D64" s="104">
        <v>91000</v>
      </c>
      <c r="F64" s="109"/>
    </row>
    <row r="65" spans="1:6" s="98" customFormat="1" ht="37.5">
      <c r="A65" s="96">
        <v>18</v>
      </c>
      <c r="B65" s="100" t="s">
        <v>143</v>
      </c>
      <c r="C65" s="107">
        <v>37000</v>
      </c>
      <c r="D65" s="107">
        <v>37000</v>
      </c>
      <c r="F65" s="109"/>
    </row>
    <row r="66" spans="1:6" s="98" customFormat="1" ht="37.5">
      <c r="A66" s="96">
        <v>19</v>
      </c>
      <c r="B66" s="100" t="s">
        <v>144</v>
      </c>
      <c r="C66" s="107">
        <v>24000</v>
      </c>
      <c r="D66" s="107">
        <v>24000</v>
      </c>
      <c r="F66" s="109"/>
    </row>
    <row r="67" spans="1:6" s="98" customFormat="1">
      <c r="A67" s="96">
        <v>20</v>
      </c>
      <c r="B67" s="100" t="s">
        <v>145</v>
      </c>
      <c r="C67" s="107">
        <v>400000</v>
      </c>
      <c r="D67" s="107">
        <v>400000</v>
      </c>
      <c r="F67" s="109"/>
    </row>
    <row r="68" spans="1:6" s="98" customFormat="1">
      <c r="A68" s="96" t="s">
        <v>95</v>
      </c>
      <c r="B68" s="100" t="s">
        <v>146</v>
      </c>
      <c r="C68" s="104">
        <v>0</v>
      </c>
      <c r="D68" s="104">
        <v>0</v>
      </c>
      <c r="F68" s="109"/>
    </row>
    <row r="69" spans="1:6" s="98" customFormat="1" ht="37.5">
      <c r="A69" s="113" t="s">
        <v>99</v>
      </c>
      <c r="B69" s="114" t="s">
        <v>147</v>
      </c>
      <c r="C69" s="115">
        <v>148000</v>
      </c>
      <c r="D69" s="116">
        <v>0</v>
      </c>
      <c r="F69" s="109"/>
    </row>
    <row r="70" spans="1:6" hidden="1">
      <c r="A70" s="127">
        <v>1</v>
      </c>
      <c r="B70" s="128" t="s">
        <v>90</v>
      </c>
      <c r="C70" s="105" t="e">
        <f xml:space="preserve"> SUMIFS(#REF!,#REF!,#REF!)</f>
        <v>#REF!</v>
      </c>
      <c r="D70" s="106" t="e">
        <f>#REF!+#REF!</f>
        <v>#REF!</v>
      </c>
      <c r="F70" s="109"/>
    </row>
    <row r="71" spans="1:6" hidden="1">
      <c r="A71" s="101">
        <v>2</v>
      </c>
      <c r="B71" s="102" t="s">
        <v>91</v>
      </c>
      <c r="C71" s="103" t="e">
        <f xml:space="preserve"> SUMIFS(#REF!,#REF!,#REF!)</f>
        <v>#REF!</v>
      </c>
      <c r="D71" s="104" t="e">
        <f>#REF!+#REF!</f>
        <v>#REF!</v>
      </c>
      <c r="F71" s="109"/>
    </row>
    <row r="72" spans="1:6" hidden="1">
      <c r="A72" s="101">
        <v>3</v>
      </c>
      <c r="B72" s="102" t="s">
        <v>122</v>
      </c>
      <c r="C72" s="103" t="e">
        <f xml:space="preserve"> SUMIFS(#REF!,#REF!,#REF!)</f>
        <v>#REF!</v>
      </c>
      <c r="D72" s="104" t="e">
        <f>#REF!+#REF!</f>
        <v>#REF!</v>
      </c>
      <c r="F72" s="109"/>
    </row>
    <row r="73" spans="1:6" hidden="1">
      <c r="A73" s="101">
        <v>4</v>
      </c>
      <c r="B73" s="102" t="s">
        <v>7</v>
      </c>
      <c r="C73" s="103" t="e">
        <f xml:space="preserve"> SUMIFS(#REF!,#REF!,#REF!)</f>
        <v>#REF!</v>
      </c>
      <c r="D73" s="104" t="e">
        <f>#REF!+#REF!</f>
        <v>#REF!</v>
      </c>
      <c r="F73" s="109"/>
    </row>
    <row r="74" spans="1:6" hidden="1">
      <c r="A74" s="101">
        <v>5</v>
      </c>
      <c r="B74" s="102" t="s">
        <v>121</v>
      </c>
      <c r="C74" s="103" t="e">
        <f xml:space="preserve"> SUMIFS(#REF!,#REF!,#REF!)</f>
        <v>#REF!</v>
      </c>
      <c r="D74" s="104" t="e">
        <f>#REF!+#REF!</f>
        <v>#REF!</v>
      </c>
      <c r="F74" s="109"/>
    </row>
    <row r="75" spans="1:6" hidden="1">
      <c r="A75" s="101">
        <v>6</v>
      </c>
      <c r="B75" s="102" t="s">
        <v>148</v>
      </c>
      <c r="C75" s="103" t="e">
        <f xml:space="preserve"> SUMIFS(#REF!,#REF!,#REF!)</f>
        <v>#REF!</v>
      </c>
      <c r="D75" s="104" t="e">
        <f>#REF!+#REF!</f>
        <v>#REF!</v>
      </c>
      <c r="F75" s="109"/>
    </row>
    <row r="76" spans="1:6" s="98" customFormat="1" hidden="1">
      <c r="A76" s="96" t="s">
        <v>101</v>
      </c>
      <c r="B76" s="100" t="s">
        <v>149</v>
      </c>
      <c r="C76" s="107"/>
      <c r="D76" s="104"/>
      <c r="F76" s="109"/>
    </row>
    <row r="77" spans="1:6" s="98" customFormat="1" hidden="1">
      <c r="A77" s="113" t="s">
        <v>103</v>
      </c>
      <c r="B77" s="114" t="s">
        <v>150</v>
      </c>
      <c r="C77" s="115"/>
      <c r="D77" s="116"/>
      <c r="F77" s="109"/>
    </row>
  </sheetData>
  <mergeCells count="9">
    <mergeCell ref="A1:D1"/>
    <mergeCell ref="A2:D2"/>
    <mergeCell ref="A4:D4"/>
    <mergeCell ref="A6:A8"/>
    <mergeCell ref="B6:B8"/>
    <mergeCell ref="C6:D6"/>
    <mergeCell ref="C7:C8"/>
    <mergeCell ref="A3:D3"/>
    <mergeCell ref="D7:D8"/>
  </mergeCells>
  <conditionalFormatting sqref="C9:D77">
    <cfRule type="expression" dxfId="18" priority="1">
      <formula>ISNUMBER(SEARCH("!",_xlfn.FORMULATEXT(C9)))</formula>
    </cfRule>
  </conditionalFormatting>
  <printOptions horizontalCentered="1"/>
  <pageMargins left="1.1811023622047245" right="0.59055118110236227" top="0.78740157480314965" bottom="0.78740157480314965" header="0.31496062992125984" footer="0.31496062992125984"/>
  <pageSetup paperSize="9" scale="67" fitToHeight="0" orientation="portrait" r:id="rId1"/>
  <headerFooter alignWithMargins="0">
    <oddFooter>&amp;C&amp;P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I35"/>
  <sheetViews>
    <sheetView topLeftCell="A18" zoomScale="85" workbookViewId="0">
      <selection activeCell="B34" sqref="B34"/>
    </sheetView>
  </sheetViews>
  <sheetFormatPr defaultColWidth="9.140625" defaultRowHeight="18.75"/>
  <cols>
    <col min="1" max="1" width="6.85546875" style="2" customWidth="1"/>
    <col min="2" max="2" width="61.7109375" style="170" customWidth="1"/>
    <col min="3" max="3" width="17.140625" style="18" customWidth="1"/>
    <col min="4" max="4" width="15.42578125" style="18" customWidth="1"/>
    <col min="5" max="5" width="16.42578125" style="18" customWidth="1"/>
    <col min="6" max="7" width="18.140625" style="1" customWidth="1"/>
    <col min="8" max="8" width="20.85546875" style="1" customWidth="1"/>
    <col min="9" max="9" width="13.7109375" style="1" bestFit="1" customWidth="1"/>
    <col min="10" max="16384" width="9.140625" style="1"/>
  </cols>
  <sheetData>
    <row r="1" spans="1:9">
      <c r="A1" s="527" t="s">
        <v>410</v>
      </c>
      <c r="B1" s="527"/>
      <c r="C1" s="527"/>
      <c r="D1" s="527"/>
      <c r="E1" s="527"/>
    </row>
    <row r="2" spans="1:9">
      <c r="A2" s="527" t="s">
        <v>209</v>
      </c>
      <c r="B2" s="527"/>
      <c r="C2" s="527"/>
      <c r="D2" s="527"/>
      <c r="E2" s="527"/>
    </row>
    <row r="3" spans="1:9">
      <c r="A3" s="527" t="s">
        <v>210</v>
      </c>
      <c r="B3" s="527"/>
      <c r="C3" s="527"/>
      <c r="D3" s="527"/>
      <c r="E3" s="527"/>
    </row>
    <row r="4" spans="1:9">
      <c r="A4" s="526" t="s">
        <v>371</v>
      </c>
      <c r="B4" s="526"/>
      <c r="C4" s="526"/>
      <c r="D4" s="526"/>
      <c r="E4" s="526"/>
    </row>
    <row r="5" spans="1:9">
      <c r="A5" s="528" t="s">
        <v>1991</v>
      </c>
      <c r="B5" s="528"/>
      <c r="C5" s="528"/>
      <c r="D5" s="528"/>
      <c r="E5" s="528"/>
    </row>
    <row r="6" spans="1:9" ht="10.5" customHeight="1"/>
    <row r="7" spans="1:9">
      <c r="D7" s="529" t="s">
        <v>1981</v>
      </c>
      <c r="E7" s="529"/>
    </row>
    <row r="8" spans="1:9" ht="18.75" customHeight="1">
      <c r="A8" s="522" t="s">
        <v>87</v>
      </c>
      <c r="B8" s="523" t="s">
        <v>376</v>
      </c>
      <c r="C8" s="524" t="s">
        <v>380</v>
      </c>
      <c r="D8" s="525" t="s">
        <v>379</v>
      </c>
      <c r="E8" s="525"/>
    </row>
    <row r="9" spans="1:9" ht="75">
      <c r="A9" s="522"/>
      <c r="B9" s="523"/>
      <c r="C9" s="524"/>
      <c r="D9" s="31" t="s">
        <v>2014</v>
      </c>
      <c r="E9" s="31" t="s">
        <v>2015</v>
      </c>
    </row>
    <row r="10" spans="1:9">
      <c r="A10" s="142"/>
      <c r="B10" s="171" t="s">
        <v>107</v>
      </c>
      <c r="C10" s="146">
        <f>C11+C29+C34</f>
        <v>41268398</v>
      </c>
      <c r="D10" s="50">
        <f>D11+D29+D34</f>
        <v>21138543</v>
      </c>
      <c r="E10" s="50">
        <f>E11+E29+E34</f>
        <v>20129855</v>
      </c>
      <c r="F10" s="144"/>
      <c r="G10" s="3"/>
      <c r="H10" s="3"/>
    </row>
    <row r="11" spans="1:9">
      <c r="A11" s="145" t="s">
        <v>92</v>
      </c>
      <c r="B11" s="172" t="s">
        <v>338</v>
      </c>
      <c r="C11" s="143">
        <f>C12+C19+C25+C27+C26+C28</f>
        <v>35308221</v>
      </c>
      <c r="D11" s="146">
        <f>D12+D19+D25+D27+D26+D28</f>
        <v>17091173</v>
      </c>
      <c r="E11" s="146">
        <f>E12+E19+E25+E27+E26+E28</f>
        <v>18217048</v>
      </c>
      <c r="F11" s="144"/>
      <c r="G11" s="3"/>
      <c r="H11" s="3"/>
      <c r="I11" s="3"/>
    </row>
    <row r="12" spans="1:9">
      <c r="A12" s="142" t="s">
        <v>11</v>
      </c>
      <c r="B12" s="150" t="s">
        <v>151</v>
      </c>
      <c r="C12" s="143">
        <f>D12+E12</f>
        <v>8066241</v>
      </c>
      <c r="D12" s="50">
        <f>SUM(D14:D18)</f>
        <v>8066241</v>
      </c>
      <c r="E12" s="50">
        <f>SUM(E14:E18)</f>
        <v>0</v>
      </c>
      <c r="F12" s="144"/>
      <c r="G12" s="3"/>
      <c r="H12" s="3"/>
      <c r="I12" s="3"/>
    </row>
    <row r="13" spans="1:9">
      <c r="A13" s="147"/>
      <c r="B13" s="163" t="s">
        <v>180</v>
      </c>
      <c r="C13" s="148"/>
      <c r="D13" s="49"/>
      <c r="E13" s="49"/>
      <c r="F13" s="144"/>
      <c r="G13" s="3"/>
      <c r="H13" s="3"/>
      <c r="I13" s="3"/>
    </row>
    <row r="14" spans="1:9">
      <c r="A14" s="149">
        <v>1</v>
      </c>
      <c r="B14" s="163" t="s">
        <v>337</v>
      </c>
      <c r="C14" s="148">
        <f t="shared" ref="C14:C18" si="0">D14+E14</f>
        <v>1507100</v>
      </c>
      <c r="D14" s="49">
        <v>1507100</v>
      </c>
      <c r="E14" s="49"/>
      <c r="F14" s="144"/>
      <c r="G14" s="3"/>
    </row>
    <row r="15" spans="1:9">
      <c r="A15" s="149">
        <v>2</v>
      </c>
      <c r="B15" s="163" t="s">
        <v>152</v>
      </c>
      <c r="C15" s="148">
        <f t="shared" si="0"/>
        <v>5176500</v>
      </c>
      <c r="D15" s="49">
        <v>5176500</v>
      </c>
      <c r="E15" s="49"/>
      <c r="F15" s="144"/>
      <c r="G15" s="3"/>
    </row>
    <row r="16" spans="1:9">
      <c r="A16" s="149">
        <v>3</v>
      </c>
      <c r="B16" s="163" t="s">
        <v>336</v>
      </c>
      <c r="C16" s="148">
        <f t="shared" si="0"/>
        <v>400000</v>
      </c>
      <c r="D16" s="49">
        <v>400000</v>
      </c>
      <c r="E16" s="49"/>
      <c r="F16" s="144"/>
      <c r="G16" s="3"/>
    </row>
    <row r="17" spans="1:8">
      <c r="A17" s="149">
        <v>4</v>
      </c>
      <c r="B17" s="163" t="s">
        <v>335</v>
      </c>
      <c r="C17" s="148">
        <f t="shared" si="0"/>
        <v>228400</v>
      </c>
      <c r="D17" s="18">
        <v>228400</v>
      </c>
      <c r="E17" s="49"/>
      <c r="F17" s="144"/>
      <c r="G17" s="3"/>
    </row>
    <row r="18" spans="1:8" ht="37.5">
      <c r="A18" s="149">
        <v>5</v>
      </c>
      <c r="B18" s="163" t="s">
        <v>330</v>
      </c>
      <c r="C18" s="148">
        <f t="shared" si="0"/>
        <v>754241</v>
      </c>
      <c r="D18" s="49">
        <v>754241</v>
      </c>
      <c r="E18" s="49"/>
      <c r="F18" s="144"/>
      <c r="G18" s="3"/>
    </row>
    <row r="19" spans="1:8">
      <c r="A19" s="142" t="s">
        <v>95</v>
      </c>
      <c r="B19" s="150" t="s">
        <v>110</v>
      </c>
      <c r="C19" s="50">
        <f>D19+E19</f>
        <v>26526155</v>
      </c>
      <c r="D19" s="151">
        <v>8702427</v>
      </c>
      <c r="E19" s="151">
        <v>17823728</v>
      </c>
      <c r="F19" s="144"/>
      <c r="G19" s="3"/>
      <c r="H19" s="22"/>
    </row>
    <row r="20" spans="1:8">
      <c r="A20" s="149" t="s">
        <v>197</v>
      </c>
      <c r="B20" s="163" t="s">
        <v>134</v>
      </c>
      <c r="C20" s="49">
        <f t="shared" ref="C20:C28" si="1">D20+E20</f>
        <v>0</v>
      </c>
      <c r="D20" s="49"/>
      <c r="E20" s="152"/>
      <c r="F20" s="144"/>
      <c r="G20" s="3"/>
      <c r="H20" s="23"/>
    </row>
    <row r="21" spans="1:8" s="5" customFormat="1">
      <c r="A21" s="153"/>
      <c r="B21" s="154" t="s">
        <v>153</v>
      </c>
      <c r="C21" s="155">
        <f>D21+E21</f>
        <v>13667617</v>
      </c>
      <c r="D21" s="155">
        <v>2824713</v>
      </c>
      <c r="E21" s="156">
        <v>10842904</v>
      </c>
      <c r="F21" s="157"/>
      <c r="G21" s="4"/>
      <c r="H21" s="46"/>
    </row>
    <row r="22" spans="1:8" s="5" customFormat="1" ht="37.5">
      <c r="A22" s="153"/>
      <c r="B22" s="154" t="s">
        <v>154</v>
      </c>
      <c r="C22" s="155">
        <f t="shared" si="1"/>
        <v>219220</v>
      </c>
      <c r="D22" s="155">
        <v>173320</v>
      </c>
      <c r="E22" s="156">
        <v>45900</v>
      </c>
      <c r="F22" s="157"/>
      <c r="G22" s="4"/>
      <c r="H22" s="46"/>
    </row>
    <row r="23" spans="1:8">
      <c r="A23" s="149" t="s">
        <v>197</v>
      </c>
      <c r="B23" s="163" t="s">
        <v>134</v>
      </c>
      <c r="C23" s="49"/>
      <c r="D23" s="49"/>
      <c r="E23" s="152"/>
      <c r="F23" s="144"/>
      <c r="G23" s="3"/>
      <c r="H23" s="23"/>
    </row>
    <row r="24" spans="1:8" s="5" customFormat="1" ht="37.5">
      <c r="A24" s="153"/>
      <c r="B24" s="154" t="s">
        <v>2016</v>
      </c>
      <c r="C24" s="155">
        <f t="shared" si="1"/>
        <v>3623307</v>
      </c>
      <c r="D24" s="155">
        <v>1532304</v>
      </c>
      <c r="E24" s="156">
        <v>2091003</v>
      </c>
      <c r="F24" s="157"/>
      <c r="G24" s="4"/>
      <c r="H24" s="46"/>
    </row>
    <row r="25" spans="1:8">
      <c r="A25" s="142" t="s">
        <v>99</v>
      </c>
      <c r="B25" s="150" t="s">
        <v>155</v>
      </c>
      <c r="C25" s="143">
        <f t="shared" si="1"/>
        <v>2440</v>
      </c>
      <c r="D25" s="143" t="s">
        <v>322</v>
      </c>
      <c r="E25" s="49"/>
      <c r="F25" s="144"/>
      <c r="G25" s="3"/>
    </row>
    <row r="26" spans="1:8" ht="41.25" customHeight="1">
      <c r="A26" s="158" t="s">
        <v>101</v>
      </c>
      <c r="B26" s="167" t="s">
        <v>333</v>
      </c>
      <c r="C26" s="143">
        <f t="shared" si="1"/>
        <v>12500</v>
      </c>
      <c r="D26" s="143">
        <v>12500</v>
      </c>
      <c r="E26" s="159"/>
      <c r="F26" s="144"/>
      <c r="G26" s="3"/>
    </row>
    <row r="27" spans="1:8" ht="18.75" customHeight="1">
      <c r="A27" s="158" t="s">
        <v>103</v>
      </c>
      <c r="B27" s="167" t="s">
        <v>112</v>
      </c>
      <c r="C27" s="143">
        <f t="shared" si="1"/>
        <v>700885</v>
      </c>
      <c r="D27" s="160">
        <v>307565</v>
      </c>
      <c r="E27" s="161">
        <v>393320</v>
      </c>
      <c r="F27" s="144"/>
      <c r="G27" s="3"/>
    </row>
    <row r="28" spans="1:8" ht="21.75" customHeight="1">
      <c r="A28" s="158" t="s">
        <v>105</v>
      </c>
      <c r="B28" s="167" t="s">
        <v>156</v>
      </c>
      <c r="C28" s="143">
        <f t="shared" si="1"/>
        <v>0</v>
      </c>
      <c r="D28" s="143"/>
      <c r="E28" s="161"/>
      <c r="F28" s="144"/>
      <c r="G28" s="3"/>
    </row>
    <row r="29" spans="1:8" ht="37.5" customHeight="1">
      <c r="A29" s="142" t="s">
        <v>93</v>
      </c>
      <c r="B29" s="150" t="s">
        <v>339</v>
      </c>
      <c r="C29" s="162">
        <f>SUM(D29:E29)</f>
        <v>5960177</v>
      </c>
      <c r="D29" s="151">
        <f>D30+D31</f>
        <v>4047370</v>
      </c>
      <c r="E29" s="151">
        <f>E30+E31</f>
        <v>1912807</v>
      </c>
      <c r="G29" s="3"/>
    </row>
    <row r="30" spans="1:8" s="47" customFormat="1">
      <c r="A30" s="142" t="s">
        <v>11</v>
      </c>
      <c r="B30" s="150" t="s">
        <v>341</v>
      </c>
      <c r="C30" s="151">
        <f>D30+E30</f>
        <v>0</v>
      </c>
      <c r="D30" s="151"/>
      <c r="E30" s="151"/>
      <c r="G30" s="48"/>
    </row>
    <row r="31" spans="1:8" s="47" customFormat="1">
      <c r="A31" s="142" t="s">
        <v>95</v>
      </c>
      <c r="B31" s="150" t="s">
        <v>342</v>
      </c>
      <c r="C31" s="151">
        <f>D31+E31</f>
        <v>5960177</v>
      </c>
      <c r="D31" s="151">
        <f>D32+D33</f>
        <v>4047370</v>
      </c>
      <c r="E31" s="151">
        <f>E32+E33</f>
        <v>1912807</v>
      </c>
      <c r="G31" s="48"/>
    </row>
    <row r="32" spans="1:8" ht="37.5">
      <c r="A32" s="147">
        <v>1</v>
      </c>
      <c r="B32" s="163" t="s">
        <v>340</v>
      </c>
      <c r="C32" s="164">
        <f>D32</f>
        <v>2403075</v>
      </c>
      <c r="D32" s="164">
        <v>2403075</v>
      </c>
      <c r="E32" s="164"/>
    </row>
    <row r="33" spans="1:8">
      <c r="A33" s="165">
        <v>2</v>
      </c>
      <c r="B33" s="163" t="s">
        <v>2017</v>
      </c>
      <c r="C33" s="164">
        <f>D33+E33</f>
        <v>3557102</v>
      </c>
      <c r="D33" s="164">
        <v>1644295</v>
      </c>
      <c r="E33" s="166">
        <v>1912807</v>
      </c>
      <c r="F33" s="20"/>
      <c r="H33" s="3"/>
    </row>
    <row r="34" spans="1:8">
      <c r="A34" s="482" t="s">
        <v>106</v>
      </c>
      <c r="B34" s="483" t="s">
        <v>343</v>
      </c>
      <c r="C34" s="484">
        <f>D34</f>
        <v>0</v>
      </c>
      <c r="D34" s="484"/>
      <c r="E34" s="484"/>
    </row>
    <row r="35" spans="1:8">
      <c r="A35" s="168"/>
      <c r="B35" s="168"/>
      <c r="C35" s="169"/>
      <c r="D35" s="169"/>
      <c r="E35" s="169"/>
    </row>
  </sheetData>
  <mergeCells count="10">
    <mergeCell ref="A1:E1"/>
    <mergeCell ref="A2:E2"/>
    <mergeCell ref="A3:E3"/>
    <mergeCell ref="A5:E5"/>
    <mergeCell ref="D7:E7"/>
    <mergeCell ref="A8:A9"/>
    <mergeCell ref="B8:B9"/>
    <mergeCell ref="C8:C9"/>
    <mergeCell ref="D8:E8"/>
    <mergeCell ref="A4:E4"/>
  </mergeCells>
  <conditionalFormatting sqref="C10:E34">
    <cfRule type="expression" dxfId="17" priority="1">
      <formula>ISNUMBER(SEARCH("!",_xlfn.FORMULATEXT(C10)))</formula>
    </cfRule>
  </conditionalFormatting>
  <printOptions horizontalCentered="1"/>
  <pageMargins left="1.1811023622047245" right="0.59055118110236227" top="0.78740157480314965" bottom="0.78740157480314965" header="0.19685039370078741" footer="0.19685039370078741"/>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D3C8C-4FC9-4DE9-8A81-190D834B8DBA}">
  <sheetPr>
    <tabColor rgb="FF92D050"/>
  </sheetPr>
  <dimension ref="A1:C51"/>
  <sheetViews>
    <sheetView tabSelected="1" topLeftCell="A26" zoomScale="85" zoomScaleNormal="85" workbookViewId="0">
      <selection activeCell="B46" sqref="B46"/>
    </sheetView>
  </sheetViews>
  <sheetFormatPr defaultColWidth="11.5703125" defaultRowHeight="15.75"/>
  <cols>
    <col min="1" max="1" width="6.5703125" style="9" customWidth="1"/>
    <col min="2" max="2" width="88.5703125" style="9" customWidth="1"/>
    <col min="3" max="3" width="33.140625" style="228" customWidth="1"/>
    <col min="4" max="4" width="17.85546875" style="9" customWidth="1"/>
    <col min="5" max="245" width="11.5703125" style="9"/>
    <col min="246" max="246" width="6.5703125" style="9" customWidth="1"/>
    <col min="247" max="247" width="137.7109375" style="9" customWidth="1"/>
    <col min="248" max="248" width="0" style="9" hidden="1" customWidth="1"/>
    <col min="249" max="249" width="20.7109375" style="9" customWidth="1"/>
    <col min="250" max="501" width="11.5703125" style="9"/>
    <col min="502" max="502" width="6.5703125" style="9" customWidth="1"/>
    <col min="503" max="503" width="137.7109375" style="9" customWidth="1"/>
    <col min="504" max="504" width="0" style="9" hidden="1" customWidth="1"/>
    <col min="505" max="505" width="20.7109375" style="9" customWidth="1"/>
    <col min="506" max="757" width="11.5703125" style="9"/>
    <col min="758" max="758" width="6.5703125" style="9" customWidth="1"/>
    <col min="759" max="759" width="137.7109375" style="9" customWidth="1"/>
    <col min="760" max="760" width="0" style="9" hidden="1" customWidth="1"/>
    <col min="761" max="761" width="20.7109375" style="9" customWidth="1"/>
    <col min="762" max="1013" width="11.5703125" style="9"/>
    <col min="1014" max="1014" width="6.5703125" style="9" customWidth="1"/>
    <col min="1015" max="1015" width="137.7109375" style="9" customWidth="1"/>
    <col min="1016" max="1016" width="0" style="9" hidden="1" customWidth="1"/>
    <col min="1017" max="1017" width="20.7109375" style="9" customWidth="1"/>
    <col min="1018" max="1269" width="11.5703125" style="9"/>
    <col min="1270" max="1270" width="6.5703125" style="9" customWidth="1"/>
    <col min="1271" max="1271" width="137.7109375" style="9" customWidth="1"/>
    <col min="1272" max="1272" width="0" style="9" hidden="1" customWidth="1"/>
    <col min="1273" max="1273" width="20.7109375" style="9" customWidth="1"/>
    <col min="1274" max="1525" width="11.5703125" style="9"/>
    <col min="1526" max="1526" width="6.5703125" style="9" customWidth="1"/>
    <col min="1527" max="1527" width="137.7109375" style="9" customWidth="1"/>
    <col min="1528" max="1528" width="0" style="9" hidden="1" customWidth="1"/>
    <col min="1529" max="1529" width="20.7109375" style="9" customWidth="1"/>
    <col min="1530" max="1781" width="11.5703125" style="9"/>
    <col min="1782" max="1782" width="6.5703125" style="9" customWidth="1"/>
    <col min="1783" max="1783" width="137.7109375" style="9" customWidth="1"/>
    <col min="1784" max="1784" width="0" style="9" hidden="1" customWidth="1"/>
    <col min="1785" max="1785" width="20.7109375" style="9" customWidth="1"/>
    <col min="1786" max="2037" width="11.5703125" style="9"/>
    <col min="2038" max="2038" width="6.5703125" style="9" customWidth="1"/>
    <col min="2039" max="2039" width="137.7109375" style="9" customWidth="1"/>
    <col min="2040" max="2040" width="0" style="9" hidden="1" customWidth="1"/>
    <col min="2041" max="2041" width="20.7109375" style="9" customWidth="1"/>
    <col min="2042" max="2293" width="11.5703125" style="9"/>
    <col min="2294" max="2294" width="6.5703125" style="9" customWidth="1"/>
    <col min="2295" max="2295" width="137.7109375" style="9" customWidth="1"/>
    <col min="2296" max="2296" width="0" style="9" hidden="1" customWidth="1"/>
    <col min="2297" max="2297" width="20.7109375" style="9" customWidth="1"/>
    <col min="2298" max="2549" width="11.5703125" style="9"/>
    <col min="2550" max="2550" width="6.5703125" style="9" customWidth="1"/>
    <col min="2551" max="2551" width="137.7109375" style="9" customWidth="1"/>
    <col min="2552" max="2552" width="0" style="9" hidden="1" customWidth="1"/>
    <col min="2553" max="2553" width="20.7109375" style="9" customWidth="1"/>
    <col min="2554" max="2805" width="11.5703125" style="9"/>
    <col min="2806" max="2806" width="6.5703125" style="9" customWidth="1"/>
    <col min="2807" max="2807" width="137.7109375" style="9" customWidth="1"/>
    <col min="2808" max="2808" width="0" style="9" hidden="1" customWidth="1"/>
    <col min="2809" max="2809" width="20.7109375" style="9" customWidth="1"/>
    <col min="2810" max="3061" width="11.5703125" style="9"/>
    <col min="3062" max="3062" width="6.5703125" style="9" customWidth="1"/>
    <col min="3063" max="3063" width="137.7109375" style="9" customWidth="1"/>
    <col min="3064" max="3064" width="0" style="9" hidden="1" customWidth="1"/>
    <col min="3065" max="3065" width="20.7109375" style="9" customWidth="1"/>
    <col min="3066" max="3317" width="11.5703125" style="9"/>
    <col min="3318" max="3318" width="6.5703125" style="9" customWidth="1"/>
    <col min="3319" max="3319" width="137.7109375" style="9" customWidth="1"/>
    <col min="3320" max="3320" width="0" style="9" hidden="1" customWidth="1"/>
    <col min="3321" max="3321" width="20.7109375" style="9" customWidth="1"/>
    <col min="3322" max="3573" width="11.5703125" style="9"/>
    <col min="3574" max="3574" width="6.5703125" style="9" customWidth="1"/>
    <col min="3575" max="3575" width="137.7109375" style="9" customWidth="1"/>
    <col min="3576" max="3576" width="0" style="9" hidden="1" customWidth="1"/>
    <col min="3577" max="3577" width="20.7109375" style="9" customWidth="1"/>
    <col min="3578" max="3829" width="11.5703125" style="9"/>
    <col min="3830" max="3830" width="6.5703125" style="9" customWidth="1"/>
    <col min="3831" max="3831" width="137.7109375" style="9" customWidth="1"/>
    <col min="3832" max="3832" width="0" style="9" hidden="1" customWidth="1"/>
    <col min="3833" max="3833" width="20.7109375" style="9" customWidth="1"/>
    <col min="3834" max="4085" width="11.5703125" style="9"/>
    <col min="4086" max="4086" width="6.5703125" style="9" customWidth="1"/>
    <col min="4087" max="4087" width="137.7109375" style="9" customWidth="1"/>
    <col min="4088" max="4088" width="0" style="9" hidden="1" customWidth="1"/>
    <col min="4089" max="4089" width="20.7109375" style="9" customWidth="1"/>
    <col min="4090" max="4341" width="11.5703125" style="9"/>
    <col min="4342" max="4342" width="6.5703125" style="9" customWidth="1"/>
    <col min="4343" max="4343" width="137.7109375" style="9" customWidth="1"/>
    <col min="4344" max="4344" width="0" style="9" hidden="1" customWidth="1"/>
    <col min="4345" max="4345" width="20.7109375" style="9" customWidth="1"/>
    <col min="4346" max="4597" width="11.5703125" style="9"/>
    <col min="4598" max="4598" width="6.5703125" style="9" customWidth="1"/>
    <col min="4599" max="4599" width="137.7109375" style="9" customWidth="1"/>
    <col min="4600" max="4600" width="0" style="9" hidden="1" customWidth="1"/>
    <col min="4601" max="4601" width="20.7109375" style="9" customWidth="1"/>
    <col min="4602" max="4853" width="11.5703125" style="9"/>
    <col min="4854" max="4854" width="6.5703125" style="9" customWidth="1"/>
    <col min="4855" max="4855" width="137.7109375" style="9" customWidth="1"/>
    <col min="4856" max="4856" width="0" style="9" hidden="1" customWidth="1"/>
    <col min="4857" max="4857" width="20.7109375" style="9" customWidth="1"/>
    <col min="4858" max="5109" width="11.5703125" style="9"/>
    <col min="5110" max="5110" width="6.5703125" style="9" customWidth="1"/>
    <col min="5111" max="5111" width="137.7109375" style="9" customWidth="1"/>
    <col min="5112" max="5112" width="0" style="9" hidden="1" customWidth="1"/>
    <col min="5113" max="5113" width="20.7109375" style="9" customWidth="1"/>
    <col min="5114" max="5365" width="11.5703125" style="9"/>
    <col min="5366" max="5366" width="6.5703125" style="9" customWidth="1"/>
    <col min="5367" max="5367" width="137.7109375" style="9" customWidth="1"/>
    <col min="5368" max="5368" width="0" style="9" hidden="1" customWidth="1"/>
    <col min="5369" max="5369" width="20.7109375" style="9" customWidth="1"/>
    <col min="5370" max="5621" width="11.5703125" style="9"/>
    <col min="5622" max="5622" width="6.5703125" style="9" customWidth="1"/>
    <col min="5623" max="5623" width="137.7109375" style="9" customWidth="1"/>
    <col min="5624" max="5624" width="0" style="9" hidden="1" customWidth="1"/>
    <col min="5625" max="5625" width="20.7109375" style="9" customWidth="1"/>
    <col min="5626" max="5877" width="11.5703125" style="9"/>
    <col min="5878" max="5878" width="6.5703125" style="9" customWidth="1"/>
    <col min="5879" max="5879" width="137.7109375" style="9" customWidth="1"/>
    <col min="5880" max="5880" width="0" style="9" hidden="1" customWidth="1"/>
    <col min="5881" max="5881" width="20.7109375" style="9" customWidth="1"/>
    <col min="5882" max="6133" width="11.5703125" style="9"/>
    <col min="6134" max="6134" width="6.5703125" style="9" customWidth="1"/>
    <col min="6135" max="6135" width="137.7109375" style="9" customWidth="1"/>
    <col min="6136" max="6136" width="0" style="9" hidden="1" customWidth="1"/>
    <col min="6137" max="6137" width="20.7109375" style="9" customWidth="1"/>
    <col min="6138" max="6389" width="11.5703125" style="9"/>
    <col min="6390" max="6390" width="6.5703125" style="9" customWidth="1"/>
    <col min="6391" max="6391" width="137.7109375" style="9" customWidth="1"/>
    <col min="6392" max="6392" width="0" style="9" hidden="1" customWidth="1"/>
    <col min="6393" max="6393" width="20.7109375" style="9" customWidth="1"/>
    <col min="6394" max="6645" width="11.5703125" style="9"/>
    <col min="6646" max="6646" width="6.5703125" style="9" customWidth="1"/>
    <col min="6647" max="6647" width="137.7109375" style="9" customWidth="1"/>
    <col min="6648" max="6648" width="0" style="9" hidden="1" customWidth="1"/>
    <col min="6649" max="6649" width="20.7109375" style="9" customWidth="1"/>
    <col min="6650" max="6901" width="11.5703125" style="9"/>
    <col min="6902" max="6902" width="6.5703125" style="9" customWidth="1"/>
    <col min="6903" max="6903" width="137.7109375" style="9" customWidth="1"/>
    <col min="6904" max="6904" width="0" style="9" hidden="1" customWidth="1"/>
    <col min="6905" max="6905" width="20.7109375" style="9" customWidth="1"/>
    <col min="6906" max="7157" width="11.5703125" style="9"/>
    <col min="7158" max="7158" width="6.5703125" style="9" customWidth="1"/>
    <col min="7159" max="7159" width="137.7109375" style="9" customWidth="1"/>
    <col min="7160" max="7160" width="0" style="9" hidden="1" customWidth="1"/>
    <col min="7161" max="7161" width="20.7109375" style="9" customWidth="1"/>
    <col min="7162" max="7413" width="11.5703125" style="9"/>
    <col min="7414" max="7414" width="6.5703125" style="9" customWidth="1"/>
    <col min="7415" max="7415" width="137.7109375" style="9" customWidth="1"/>
    <col min="7416" max="7416" width="0" style="9" hidden="1" customWidth="1"/>
    <col min="7417" max="7417" width="20.7109375" style="9" customWidth="1"/>
    <col min="7418" max="7669" width="11.5703125" style="9"/>
    <col min="7670" max="7670" width="6.5703125" style="9" customWidth="1"/>
    <col min="7671" max="7671" width="137.7109375" style="9" customWidth="1"/>
    <col min="7672" max="7672" width="0" style="9" hidden="1" customWidth="1"/>
    <col min="7673" max="7673" width="20.7109375" style="9" customWidth="1"/>
    <col min="7674" max="7925" width="11.5703125" style="9"/>
    <col min="7926" max="7926" width="6.5703125" style="9" customWidth="1"/>
    <col min="7927" max="7927" width="137.7109375" style="9" customWidth="1"/>
    <col min="7928" max="7928" width="0" style="9" hidden="1" customWidth="1"/>
    <col min="7929" max="7929" width="20.7109375" style="9" customWidth="1"/>
    <col min="7930" max="8181" width="11.5703125" style="9"/>
    <col min="8182" max="8182" width="6.5703125" style="9" customWidth="1"/>
    <col min="8183" max="8183" width="137.7109375" style="9" customWidth="1"/>
    <col min="8184" max="8184" width="0" style="9" hidden="1" customWidth="1"/>
    <col min="8185" max="8185" width="20.7109375" style="9" customWidth="1"/>
    <col min="8186" max="8437" width="11.5703125" style="9"/>
    <col min="8438" max="8438" width="6.5703125" style="9" customWidth="1"/>
    <col min="8439" max="8439" width="137.7109375" style="9" customWidth="1"/>
    <col min="8440" max="8440" width="0" style="9" hidden="1" customWidth="1"/>
    <col min="8441" max="8441" width="20.7109375" style="9" customWidth="1"/>
    <col min="8442" max="8693" width="11.5703125" style="9"/>
    <col min="8694" max="8694" width="6.5703125" style="9" customWidth="1"/>
    <col min="8695" max="8695" width="137.7109375" style="9" customWidth="1"/>
    <col min="8696" max="8696" width="0" style="9" hidden="1" customWidth="1"/>
    <col min="8697" max="8697" width="20.7109375" style="9" customWidth="1"/>
    <col min="8698" max="8949" width="11.5703125" style="9"/>
    <col min="8950" max="8950" width="6.5703125" style="9" customWidth="1"/>
    <col min="8951" max="8951" width="137.7109375" style="9" customWidth="1"/>
    <col min="8952" max="8952" width="0" style="9" hidden="1" customWidth="1"/>
    <col min="8953" max="8953" width="20.7109375" style="9" customWidth="1"/>
    <col min="8954" max="9205" width="11.5703125" style="9"/>
    <col min="9206" max="9206" width="6.5703125" style="9" customWidth="1"/>
    <col min="9207" max="9207" width="137.7109375" style="9" customWidth="1"/>
    <col min="9208" max="9208" width="0" style="9" hidden="1" customWidth="1"/>
    <col min="9209" max="9209" width="20.7109375" style="9" customWidth="1"/>
    <col min="9210" max="9461" width="11.5703125" style="9"/>
    <col min="9462" max="9462" width="6.5703125" style="9" customWidth="1"/>
    <col min="9463" max="9463" width="137.7109375" style="9" customWidth="1"/>
    <col min="9464" max="9464" width="0" style="9" hidden="1" customWidth="1"/>
    <col min="9465" max="9465" width="20.7109375" style="9" customWidth="1"/>
    <col min="9466" max="9717" width="11.5703125" style="9"/>
    <col min="9718" max="9718" width="6.5703125" style="9" customWidth="1"/>
    <col min="9719" max="9719" width="137.7109375" style="9" customWidth="1"/>
    <col min="9720" max="9720" width="0" style="9" hidden="1" customWidth="1"/>
    <col min="9721" max="9721" width="20.7109375" style="9" customWidth="1"/>
    <col min="9722" max="9973" width="11.5703125" style="9"/>
    <col min="9974" max="9974" width="6.5703125" style="9" customWidth="1"/>
    <col min="9975" max="9975" width="137.7109375" style="9" customWidth="1"/>
    <col min="9976" max="9976" width="0" style="9" hidden="1" customWidth="1"/>
    <col min="9977" max="9977" width="20.7109375" style="9" customWidth="1"/>
    <col min="9978" max="10229" width="11.5703125" style="9"/>
    <col min="10230" max="10230" width="6.5703125" style="9" customWidth="1"/>
    <col min="10231" max="10231" width="137.7109375" style="9" customWidth="1"/>
    <col min="10232" max="10232" width="0" style="9" hidden="1" customWidth="1"/>
    <col min="10233" max="10233" width="20.7109375" style="9" customWidth="1"/>
    <col min="10234" max="10485" width="11.5703125" style="9"/>
    <col min="10486" max="10486" width="6.5703125" style="9" customWidth="1"/>
    <col min="10487" max="10487" width="137.7109375" style="9" customWidth="1"/>
    <col min="10488" max="10488" width="0" style="9" hidden="1" customWidth="1"/>
    <col min="10489" max="10489" width="20.7109375" style="9" customWidth="1"/>
    <col min="10490" max="10741" width="11.5703125" style="9"/>
    <col min="10742" max="10742" width="6.5703125" style="9" customWidth="1"/>
    <col min="10743" max="10743" width="137.7109375" style="9" customWidth="1"/>
    <col min="10744" max="10744" width="0" style="9" hidden="1" customWidth="1"/>
    <col min="10745" max="10745" width="20.7109375" style="9" customWidth="1"/>
    <col min="10746" max="10997" width="11.5703125" style="9"/>
    <col min="10998" max="10998" width="6.5703125" style="9" customWidth="1"/>
    <col min="10999" max="10999" width="137.7109375" style="9" customWidth="1"/>
    <col min="11000" max="11000" width="0" style="9" hidden="1" customWidth="1"/>
    <col min="11001" max="11001" width="20.7109375" style="9" customWidth="1"/>
    <col min="11002" max="11253" width="11.5703125" style="9"/>
    <col min="11254" max="11254" width="6.5703125" style="9" customWidth="1"/>
    <col min="11255" max="11255" width="137.7109375" style="9" customWidth="1"/>
    <col min="11256" max="11256" width="0" style="9" hidden="1" customWidth="1"/>
    <col min="11257" max="11257" width="20.7109375" style="9" customWidth="1"/>
    <col min="11258" max="11509" width="11.5703125" style="9"/>
    <col min="11510" max="11510" width="6.5703125" style="9" customWidth="1"/>
    <col min="11511" max="11511" width="137.7109375" style="9" customWidth="1"/>
    <col min="11512" max="11512" width="0" style="9" hidden="1" customWidth="1"/>
    <col min="11513" max="11513" width="20.7109375" style="9" customWidth="1"/>
    <col min="11514" max="11765" width="11.5703125" style="9"/>
    <col min="11766" max="11766" width="6.5703125" style="9" customWidth="1"/>
    <col min="11767" max="11767" width="137.7109375" style="9" customWidth="1"/>
    <col min="11768" max="11768" width="0" style="9" hidden="1" customWidth="1"/>
    <col min="11769" max="11769" width="20.7109375" style="9" customWidth="1"/>
    <col min="11770" max="12021" width="11.5703125" style="9"/>
    <col min="12022" max="12022" width="6.5703125" style="9" customWidth="1"/>
    <col min="12023" max="12023" width="137.7109375" style="9" customWidth="1"/>
    <col min="12024" max="12024" width="0" style="9" hidden="1" customWidth="1"/>
    <col min="12025" max="12025" width="20.7109375" style="9" customWidth="1"/>
    <col min="12026" max="12277" width="11.5703125" style="9"/>
    <col min="12278" max="12278" width="6.5703125" style="9" customWidth="1"/>
    <col min="12279" max="12279" width="137.7109375" style="9" customWidth="1"/>
    <col min="12280" max="12280" width="0" style="9" hidden="1" customWidth="1"/>
    <col min="12281" max="12281" width="20.7109375" style="9" customWidth="1"/>
    <col min="12282" max="12533" width="11.5703125" style="9"/>
    <col min="12534" max="12534" width="6.5703125" style="9" customWidth="1"/>
    <col min="12535" max="12535" width="137.7109375" style="9" customWidth="1"/>
    <col min="12536" max="12536" width="0" style="9" hidden="1" customWidth="1"/>
    <col min="12537" max="12537" width="20.7109375" style="9" customWidth="1"/>
    <col min="12538" max="12789" width="11.5703125" style="9"/>
    <col min="12790" max="12790" width="6.5703125" style="9" customWidth="1"/>
    <col min="12791" max="12791" width="137.7109375" style="9" customWidth="1"/>
    <col min="12792" max="12792" width="0" style="9" hidden="1" customWidth="1"/>
    <col min="12793" max="12793" width="20.7109375" style="9" customWidth="1"/>
    <col min="12794" max="13045" width="11.5703125" style="9"/>
    <col min="13046" max="13046" width="6.5703125" style="9" customWidth="1"/>
    <col min="13047" max="13047" width="137.7109375" style="9" customWidth="1"/>
    <col min="13048" max="13048" width="0" style="9" hidden="1" customWidth="1"/>
    <col min="13049" max="13049" width="20.7109375" style="9" customWidth="1"/>
    <col min="13050" max="13301" width="11.5703125" style="9"/>
    <col min="13302" max="13302" width="6.5703125" style="9" customWidth="1"/>
    <col min="13303" max="13303" width="137.7109375" style="9" customWidth="1"/>
    <col min="13304" max="13304" width="0" style="9" hidden="1" customWidth="1"/>
    <col min="13305" max="13305" width="20.7109375" style="9" customWidth="1"/>
    <col min="13306" max="13557" width="11.5703125" style="9"/>
    <col min="13558" max="13558" width="6.5703125" style="9" customWidth="1"/>
    <col min="13559" max="13559" width="137.7109375" style="9" customWidth="1"/>
    <col min="13560" max="13560" width="0" style="9" hidden="1" customWidth="1"/>
    <col min="13561" max="13561" width="20.7109375" style="9" customWidth="1"/>
    <col min="13562" max="13813" width="11.5703125" style="9"/>
    <col min="13814" max="13814" width="6.5703125" style="9" customWidth="1"/>
    <col min="13815" max="13815" width="137.7109375" style="9" customWidth="1"/>
    <col min="13816" max="13816" width="0" style="9" hidden="1" customWidth="1"/>
    <col min="13817" max="13817" width="20.7109375" style="9" customWidth="1"/>
    <col min="13818" max="14069" width="11.5703125" style="9"/>
    <col min="14070" max="14070" width="6.5703125" style="9" customWidth="1"/>
    <col min="14071" max="14071" width="137.7109375" style="9" customWidth="1"/>
    <col min="14072" max="14072" width="0" style="9" hidden="1" customWidth="1"/>
    <col min="14073" max="14073" width="20.7109375" style="9" customWidth="1"/>
    <col min="14074" max="14325" width="11.5703125" style="9"/>
    <col min="14326" max="14326" width="6.5703125" style="9" customWidth="1"/>
    <col min="14327" max="14327" width="137.7109375" style="9" customWidth="1"/>
    <col min="14328" max="14328" width="0" style="9" hidden="1" customWidth="1"/>
    <col min="14329" max="14329" width="20.7109375" style="9" customWidth="1"/>
    <col min="14330" max="14581" width="11.5703125" style="9"/>
    <col min="14582" max="14582" width="6.5703125" style="9" customWidth="1"/>
    <col min="14583" max="14583" width="137.7109375" style="9" customWidth="1"/>
    <col min="14584" max="14584" width="0" style="9" hidden="1" customWidth="1"/>
    <col min="14585" max="14585" width="20.7109375" style="9" customWidth="1"/>
    <col min="14586" max="14837" width="11.5703125" style="9"/>
    <col min="14838" max="14838" width="6.5703125" style="9" customWidth="1"/>
    <col min="14839" max="14839" width="137.7109375" style="9" customWidth="1"/>
    <col min="14840" max="14840" width="0" style="9" hidden="1" customWidth="1"/>
    <col min="14841" max="14841" width="20.7109375" style="9" customWidth="1"/>
    <col min="14842" max="15093" width="11.5703125" style="9"/>
    <col min="15094" max="15094" width="6.5703125" style="9" customWidth="1"/>
    <col min="15095" max="15095" width="137.7109375" style="9" customWidth="1"/>
    <col min="15096" max="15096" width="0" style="9" hidden="1" customWidth="1"/>
    <col min="15097" max="15097" width="20.7109375" style="9" customWidth="1"/>
    <col min="15098" max="15349" width="11.5703125" style="9"/>
    <col min="15350" max="15350" width="6.5703125" style="9" customWidth="1"/>
    <col min="15351" max="15351" width="137.7109375" style="9" customWidth="1"/>
    <col min="15352" max="15352" width="0" style="9" hidden="1" customWidth="1"/>
    <col min="15353" max="15353" width="20.7109375" style="9" customWidth="1"/>
    <col min="15354" max="15605" width="11.5703125" style="9"/>
    <col min="15606" max="15606" width="6.5703125" style="9" customWidth="1"/>
    <col min="15607" max="15607" width="137.7109375" style="9" customWidth="1"/>
    <col min="15608" max="15608" width="0" style="9" hidden="1" customWidth="1"/>
    <col min="15609" max="15609" width="20.7109375" style="9" customWidth="1"/>
    <col min="15610" max="15861" width="11.5703125" style="9"/>
    <col min="15862" max="15862" width="6.5703125" style="9" customWidth="1"/>
    <col min="15863" max="15863" width="137.7109375" style="9" customWidth="1"/>
    <col min="15864" max="15864" width="0" style="9" hidden="1" customWidth="1"/>
    <col min="15865" max="15865" width="20.7109375" style="9" customWidth="1"/>
    <col min="15866" max="16117" width="11.5703125" style="9"/>
    <col min="16118" max="16118" width="6.5703125" style="9" customWidth="1"/>
    <col min="16119" max="16119" width="137.7109375" style="9" customWidth="1"/>
    <col min="16120" max="16120" width="0" style="9" hidden="1" customWidth="1"/>
    <col min="16121" max="16121" width="20.7109375" style="9" customWidth="1"/>
    <col min="16122" max="16384" width="11.5703125" style="9"/>
  </cols>
  <sheetData>
    <row r="1" spans="1:3">
      <c r="A1" s="530" t="s">
        <v>406</v>
      </c>
      <c r="B1" s="530"/>
      <c r="C1" s="530"/>
    </row>
    <row r="2" spans="1:3" ht="18.75">
      <c r="A2" s="531" t="s">
        <v>396</v>
      </c>
      <c r="B2" s="531"/>
      <c r="C2" s="531"/>
    </row>
    <row r="3" spans="1:3">
      <c r="A3" s="532" t="s">
        <v>1994</v>
      </c>
      <c r="B3" s="532"/>
      <c r="C3" s="532"/>
    </row>
    <row r="4" spans="1:3">
      <c r="A4" s="202"/>
      <c r="B4" s="202"/>
      <c r="C4" s="202"/>
    </row>
    <row r="5" spans="1:3" ht="19.5" customHeight="1">
      <c r="A5" s="13"/>
      <c r="B5" s="13"/>
      <c r="C5" s="207" t="s">
        <v>196</v>
      </c>
    </row>
    <row r="6" spans="1:3" s="15" customFormat="1" ht="23.25" customHeight="1">
      <c r="A6" s="27" t="s">
        <v>87</v>
      </c>
      <c r="B6" s="27" t="s">
        <v>376</v>
      </c>
      <c r="C6" s="26" t="s">
        <v>375</v>
      </c>
    </row>
    <row r="7" spans="1:3" s="14" customFormat="1" ht="18.75">
      <c r="A7" s="210"/>
      <c r="B7" s="210" t="s">
        <v>397</v>
      </c>
      <c r="C7" s="211">
        <f>C8+C9+C46+C43</f>
        <v>32163444</v>
      </c>
    </row>
    <row r="8" spans="1:3" s="14" customFormat="1" ht="18.75">
      <c r="A8" s="212" t="s">
        <v>92</v>
      </c>
      <c r="B8" s="213" t="s">
        <v>398</v>
      </c>
      <c r="C8" s="214">
        <v>11024901</v>
      </c>
    </row>
    <row r="9" spans="1:3" s="14" customFormat="1" ht="18.75">
      <c r="A9" s="212" t="s">
        <v>93</v>
      </c>
      <c r="B9" s="213" t="s">
        <v>399</v>
      </c>
      <c r="C9" s="214">
        <f>C10+C27+C39+C40+C41+C42</f>
        <v>17091173</v>
      </c>
    </row>
    <row r="10" spans="1:3" s="14" customFormat="1" ht="18.75">
      <c r="A10" s="212" t="s">
        <v>11</v>
      </c>
      <c r="B10" s="213" t="s">
        <v>151</v>
      </c>
      <c r="C10" s="214">
        <f>SUM(C22:C26)</f>
        <v>8066241</v>
      </c>
    </row>
    <row r="11" spans="1:3" s="218" customFormat="1" ht="18.75">
      <c r="A11" s="215"/>
      <c r="B11" s="216" t="s">
        <v>180</v>
      </c>
      <c r="C11" s="217"/>
    </row>
    <row r="12" spans="1:3" s="237" customFormat="1" ht="18.75">
      <c r="A12" s="236"/>
      <c r="B12" s="406" t="s">
        <v>230</v>
      </c>
      <c r="C12" s="407">
        <v>142428</v>
      </c>
    </row>
    <row r="13" spans="1:3" s="237" customFormat="1" ht="18.75">
      <c r="A13" s="236"/>
      <c r="B13" s="406" t="s">
        <v>154</v>
      </c>
      <c r="C13" s="407">
        <v>305000</v>
      </c>
    </row>
    <row r="14" spans="1:3" s="237" customFormat="1" ht="18.75">
      <c r="A14" s="236"/>
      <c r="B14" s="406" t="s">
        <v>231</v>
      </c>
      <c r="C14" s="407">
        <v>108367</v>
      </c>
    </row>
    <row r="15" spans="1:3" s="237" customFormat="1" ht="18.75">
      <c r="A15" s="236"/>
      <c r="B15" s="406" t="s">
        <v>232</v>
      </c>
      <c r="C15" s="407">
        <v>268737</v>
      </c>
    </row>
    <row r="16" spans="1:3" s="237" customFormat="1" ht="18.75">
      <c r="A16" s="236"/>
      <c r="B16" s="406" t="s">
        <v>158</v>
      </c>
      <c r="C16" s="407">
        <v>29000</v>
      </c>
    </row>
    <row r="17" spans="1:3" s="237" customFormat="1" ht="18.75">
      <c r="A17" s="236"/>
      <c r="B17" s="406" t="s">
        <v>233</v>
      </c>
      <c r="C17" s="407">
        <v>0</v>
      </c>
    </row>
    <row r="18" spans="1:3" s="237" customFormat="1" ht="18.75">
      <c r="A18" s="236"/>
      <c r="B18" s="406" t="s">
        <v>234</v>
      </c>
      <c r="C18" s="407">
        <v>91663</v>
      </c>
    </row>
    <row r="19" spans="1:3" s="237" customFormat="1" ht="18.75">
      <c r="A19" s="236"/>
      <c r="B19" s="406" t="s">
        <v>159</v>
      </c>
      <c r="C19" s="407">
        <v>3668917.1439999999</v>
      </c>
    </row>
    <row r="20" spans="1:3" s="237" customFormat="1" ht="18.75">
      <c r="A20" s="236"/>
      <c r="B20" s="406" t="s">
        <v>160</v>
      </c>
      <c r="C20" s="407">
        <v>30499</v>
      </c>
    </row>
    <row r="21" spans="1:3" s="237" customFormat="1" ht="18.75">
      <c r="A21" s="236"/>
      <c r="B21" s="406" t="s">
        <v>407</v>
      </c>
      <c r="C21" s="407">
        <v>0</v>
      </c>
    </row>
    <row r="22" spans="1:3" s="14" customFormat="1" ht="18.75">
      <c r="A22" s="219">
        <v>1</v>
      </c>
      <c r="B22" s="216" t="s">
        <v>337</v>
      </c>
      <c r="C22" s="217">
        <v>1507100</v>
      </c>
    </row>
    <row r="23" spans="1:3" s="14" customFormat="1" ht="18.75">
      <c r="A23" s="219">
        <v>2</v>
      </c>
      <c r="B23" s="220" t="s">
        <v>152</v>
      </c>
      <c r="C23" s="217">
        <v>5176500</v>
      </c>
    </row>
    <row r="24" spans="1:3" s="14" customFormat="1" ht="18.75">
      <c r="A24" s="219">
        <v>3</v>
      </c>
      <c r="B24" s="220" t="s">
        <v>336</v>
      </c>
      <c r="C24" s="217">
        <v>400000</v>
      </c>
    </row>
    <row r="25" spans="1:3" s="14" customFormat="1" ht="18.75">
      <c r="A25" s="219">
        <v>4</v>
      </c>
      <c r="B25" s="220" t="s">
        <v>335</v>
      </c>
      <c r="C25" s="217">
        <v>228400</v>
      </c>
    </row>
    <row r="26" spans="1:3" s="14" customFormat="1" ht="18.75">
      <c r="A26" s="219">
        <v>5</v>
      </c>
      <c r="B26" s="220" t="s">
        <v>330</v>
      </c>
      <c r="C26" s="217">
        <v>754241</v>
      </c>
    </row>
    <row r="27" spans="1:3" s="14" customFormat="1" ht="18.75">
      <c r="A27" s="212" t="s">
        <v>95</v>
      </c>
      <c r="B27" s="213" t="s">
        <v>110</v>
      </c>
      <c r="C27" s="214">
        <v>8702427</v>
      </c>
    </row>
    <row r="28" spans="1:3" s="218" customFormat="1" ht="18.75">
      <c r="A28" s="219">
        <v>1</v>
      </c>
      <c r="B28" s="216" t="s">
        <v>230</v>
      </c>
      <c r="C28" s="217">
        <v>2824713</v>
      </c>
    </row>
    <row r="29" spans="1:3" s="218" customFormat="1" ht="18.75">
      <c r="A29" s="219">
        <v>2</v>
      </c>
      <c r="B29" s="216" t="s">
        <v>250</v>
      </c>
      <c r="C29" s="217">
        <v>173320</v>
      </c>
    </row>
    <row r="30" spans="1:3" s="218" customFormat="1" ht="18.75">
      <c r="A30" s="219">
        <v>5</v>
      </c>
      <c r="B30" s="220" t="s">
        <v>231</v>
      </c>
      <c r="C30" s="217">
        <v>2362848</v>
      </c>
    </row>
    <row r="31" spans="1:3" s="218" customFormat="1" ht="18.75">
      <c r="A31" s="219">
        <v>6</v>
      </c>
      <c r="B31" s="220" t="s">
        <v>232</v>
      </c>
      <c r="C31" s="217">
        <v>233760</v>
      </c>
    </row>
    <row r="32" spans="1:3" s="218" customFormat="1" ht="18.75">
      <c r="A32" s="219">
        <v>7</v>
      </c>
      <c r="B32" s="220" t="s">
        <v>158</v>
      </c>
      <c r="C32" s="217">
        <v>42456</v>
      </c>
    </row>
    <row r="33" spans="1:3" s="218" customFormat="1" ht="18.75">
      <c r="A33" s="219">
        <v>8</v>
      </c>
      <c r="B33" s="220" t="s">
        <v>233</v>
      </c>
      <c r="C33" s="217">
        <v>112676</v>
      </c>
    </row>
    <row r="34" spans="1:3" s="218" customFormat="1" ht="18.75">
      <c r="A34" s="219">
        <v>9</v>
      </c>
      <c r="B34" s="220" t="s">
        <v>234</v>
      </c>
      <c r="C34" s="217">
        <v>15667</v>
      </c>
    </row>
    <row r="35" spans="1:3" s="14" customFormat="1" ht="18.75">
      <c r="A35" s="219">
        <v>10</v>
      </c>
      <c r="B35" s="220" t="s">
        <v>159</v>
      </c>
      <c r="C35" s="217">
        <v>1118451</v>
      </c>
    </row>
    <row r="36" spans="1:3" s="218" customFormat="1" ht="18.75">
      <c r="A36" s="219">
        <v>11</v>
      </c>
      <c r="B36" s="220" t="s">
        <v>160</v>
      </c>
      <c r="C36" s="217">
        <v>1163075</v>
      </c>
    </row>
    <row r="37" spans="1:3" s="14" customFormat="1" ht="18.75">
      <c r="A37" s="219">
        <v>12</v>
      </c>
      <c r="B37" s="220" t="s">
        <v>235</v>
      </c>
      <c r="C37" s="217">
        <v>145396</v>
      </c>
    </row>
    <row r="38" spans="1:3" s="14" customFormat="1" ht="18.75">
      <c r="A38" s="219">
        <v>13</v>
      </c>
      <c r="B38" s="220" t="s">
        <v>236</v>
      </c>
      <c r="C38" s="217">
        <v>32150</v>
      </c>
    </row>
    <row r="39" spans="1:3" s="14" customFormat="1" ht="18.75">
      <c r="A39" s="212" t="s">
        <v>99</v>
      </c>
      <c r="B39" s="213" t="s">
        <v>400</v>
      </c>
      <c r="C39" s="214">
        <v>12500</v>
      </c>
    </row>
    <row r="40" spans="1:3" s="14" customFormat="1" ht="18.75">
      <c r="A40" s="212" t="s">
        <v>101</v>
      </c>
      <c r="B40" s="213" t="s">
        <v>111</v>
      </c>
      <c r="C40" s="214" t="s">
        <v>322</v>
      </c>
    </row>
    <row r="41" spans="1:3" s="14" customFormat="1" ht="18.75">
      <c r="A41" s="212" t="s">
        <v>103</v>
      </c>
      <c r="B41" s="213" t="s">
        <v>112</v>
      </c>
      <c r="C41" s="214">
        <v>307565</v>
      </c>
    </row>
    <row r="42" spans="1:3" s="14" customFormat="1" ht="18.75">
      <c r="A42" s="212" t="s">
        <v>105</v>
      </c>
      <c r="B42" s="213" t="s">
        <v>401</v>
      </c>
      <c r="C42" s="221">
        <v>0</v>
      </c>
    </row>
    <row r="43" spans="1:3" s="14" customFormat="1" ht="18.75">
      <c r="A43" s="212" t="s">
        <v>106</v>
      </c>
      <c r="B43" s="213" t="s">
        <v>402</v>
      </c>
      <c r="C43" s="214">
        <f>SUM(C44:C45)</f>
        <v>4047370</v>
      </c>
    </row>
    <row r="44" spans="1:3" s="14" customFormat="1" ht="18.75">
      <c r="A44" s="222">
        <v>1</v>
      </c>
      <c r="B44" s="220" t="s">
        <v>403</v>
      </c>
      <c r="C44" s="217">
        <v>2403075</v>
      </c>
    </row>
    <row r="45" spans="1:3" s="14" customFormat="1" ht="18.75">
      <c r="A45" s="223">
        <v>2</v>
      </c>
      <c r="B45" s="220" t="s">
        <v>2018</v>
      </c>
      <c r="C45" s="217">
        <v>1644295</v>
      </c>
    </row>
    <row r="46" spans="1:3" s="14" customFormat="1" ht="18.75">
      <c r="A46" s="212" t="s">
        <v>116</v>
      </c>
      <c r="B46" s="213" t="s">
        <v>404</v>
      </c>
      <c r="C46" s="221">
        <v>0</v>
      </c>
    </row>
    <row r="47" spans="1:3" ht="18.75">
      <c r="A47" s="224"/>
      <c r="B47" s="224"/>
      <c r="C47" s="225"/>
    </row>
    <row r="48" spans="1:3" ht="18.75">
      <c r="A48" s="226"/>
      <c r="B48" s="218"/>
      <c r="C48" s="227"/>
    </row>
    <row r="49" spans="1:3">
      <c r="A49" s="533" t="s">
        <v>405</v>
      </c>
      <c r="B49" s="534"/>
      <c r="C49" s="534"/>
    </row>
    <row r="50" spans="1:3" ht="15.75" customHeight="1">
      <c r="A50" s="600"/>
      <c r="B50" s="600"/>
      <c r="C50" s="600"/>
    </row>
    <row r="51" spans="1:3" ht="15.75" customHeight="1">
      <c r="A51" s="218"/>
      <c r="B51" s="226"/>
      <c r="C51" s="9"/>
    </row>
  </sheetData>
  <mergeCells count="4">
    <mergeCell ref="A1:C1"/>
    <mergeCell ref="A2:C2"/>
    <mergeCell ref="A3:C3"/>
    <mergeCell ref="A49:C49"/>
  </mergeCells>
  <conditionalFormatting sqref="C7:C47">
    <cfRule type="expression" dxfId="16" priority="1">
      <formula>ISNUMBER(SEARCH("!",_xlfn.FORMULATEXT(C7)))</formula>
    </cfRule>
  </conditionalFormatting>
  <printOptions horizontalCentered="1"/>
  <pageMargins left="0.25" right="0.25" top="0.75" bottom="0.75" header="0.3" footer="0.3"/>
  <pageSetup paperSize="9" scale="58" fitToHeight="5" orientation="portrait" r:id="rId1"/>
  <headerFooter alignWithMargins="0">
    <oddFooter xml:space="preserve">&amp;C&amp;".VnTime,Italic"&amp;8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70B9E-408C-4956-AF01-7769DC31695B}">
  <sheetPr>
    <tabColor rgb="FF92D050"/>
    <pageSetUpPr fitToPage="1"/>
  </sheetPr>
  <dimension ref="A1:P126"/>
  <sheetViews>
    <sheetView zoomScale="98" zoomScaleNormal="98" workbookViewId="0">
      <selection sqref="A1:XFD1"/>
    </sheetView>
  </sheetViews>
  <sheetFormatPr defaultColWidth="12.85546875" defaultRowHeight="15.75"/>
  <cols>
    <col min="1" max="1" width="6.85546875" style="240" customWidth="1"/>
    <col min="2" max="2" width="59.7109375" style="240" customWidth="1"/>
    <col min="3" max="3" width="12.140625" style="240" bestFit="1" customWidth="1"/>
    <col min="4" max="4" width="15.7109375" style="240" customWidth="1"/>
    <col min="5" max="6" width="13.7109375" style="240" customWidth="1"/>
    <col min="7" max="7" width="9.140625" style="240" customWidth="1"/>
    <col min="8" max="8" width="8.7109375" style="240" customWidth="1"/>
    <col min="9" max="9" width="9.85546875" style="240" customWidth="1"/>
    <col min="10" max="10" width="9" style="240" customWidth="1"/>
    <col min="11" max="13" width="10.5703125" style="240" customWidth="1"/>
    <col min="14" max="14" width="10.7109375" style="240" customWidth="1"/>
    <col min="15" max="15" width="16" style="240" bestFit="1" customWidth="1"/>
    <col min="16" max="257" width="12.85546875" style="240"/>
    <col min="258" max="258" width="6.85546875" style="240" customWidth="1"/>
    <col min="259" max="259" width="51.28515625" style="240" customWidth="1"/>
    <col min="260" max="260" width="11" style="240" bestFit="1" customWidth="1"/>
    <col min="261" max="261" width="15.7109375" style="240" customWidth="1"/>
    <col min="262" max="263" width="13.7109375" style="240" customWidth="1"/>
    <col min="264" max="264" width="9.140625" style="240" customWidth="1"/>
    <col min="265" max="265" width="8.7109375" style="240" customWidth="1"/>
    <col min="266" max="266" width="9.85546875" style="240" customWidth="1"/>
    <col min="267" max="267" width="9" style="240" customWidth="1"/>
    <col min="268" max="269" width="10.5703125" style="240" customWidth="1"/>
    <col min="270" max="270" width="10.7109375" style="240" customWidth="1"/>
    <col min="271" max="513" width="12.85546875" style="240"/>
    <col min="514" max="514" width="6.85546875" style="240" customWidth="1"/>
    <col min="515" max="515" width="51.28515625" style="240" customWidth="1"/>
    <col min="516" max="516" width="11" style="240" bestFit="1" customWidth="1"/>
    <col min="517" max="517" width="15.7109375" style="240" customWidth="1"/>
    <col min="518" max="519" width="13.7109375" style="240" customWidth="1"/>
    <col min="520" max="520" width="9.140625" style="240" customWidth="1"/>
    <col min="521" max="521" width="8.7109375" style="240" customWidth="1"/>
    <col min="522" max="522" width="9.85546875" style="240" customWidth="1"/>
    <col min="523" max="523" width="9" style="240" customWidth="1"/>
    <col min="524" max="525" width="10.5703125" style="240" customWidth="1"/>
    <col min="526" max="526" width="10.7109375" style="240" customWidth="1"/>
    <col min="527" max="769" width="12.85546875" style="240"/>
    <col min="770" max="770" width="6.85546875" style="240" customWidth="1"/>
    <col min="771" max="771" width="51.28515625" style="240" customWidth="1"/>
    <col min="772" max="772" width="11" style="240" bestFit="1" customWidth="1"/>
    <col min="773" max="773" width="15.7109375" style="240" customWidth="1"/>
    <col min="774" max="775" width="13.7109375" style="240" customWidth="1"/>
    <col min="776" max="776" width="9.140625" style="240" customWidth="1"/>
    <col min="777" max="777" width="8.7109375" style="240" customWidth="1"/>
    <col min="778" max="778" width="9.85546875" style="240" customWidth="1"/>
    <col min="779" max="779" width="9" style="240" customWidth="1"/>
    <col min="780" max="781" width="10.5703125" style="240" customWidth="1"/>
    <col min="782" max="782" width="10.7109375" style="240" customWidth="1"/>
    <col min="783" max="1025" width="12.85546875" style="240"/>
    <col min="1026" max="1026" width="6.85546875" style="240" customWidth="1"/>
    <col min="1027" max="1027" width="51.28515625" style="240" customWidth="1"/>
    <col min="1028" max="1028" width="11" style="240" bestFit="1" customWidth="1"/>
    <col min="1029" max="1029" width="15.7109375" style="240" customWidth="1"/>
    <col min="1030" max="1031" width="13.7109375" style="240" customWidth="1"/>
    <col min="1032" max="1032" width="9.140625" style="240" customWidth="1"/>
    <col min="1033" max="1033" width="8.7109375" style="240" customWidth="1"/>
    <col min="1034" max="1034" width="9.85546875" style="240" customWidth="1"/>
    <col min="1035" max="1035" width="9" style="240" customWidth="1"/>
    <col min="1036" max="1037" width="10.5703125" style="240" customWidth="1"/>
    <col min="1038" max="1038" width="10.7109375" style="240" customWidth="1"/>
    <col min="1039" max="1281" width="12.85546875" style="240"/>
    <col min="1282" max="1282" width="6.85546875" style="240" customWidth="1"/>
    <col min="1283" max="1283" width="51.28515625" style="240" customWidth="1"/>
    <col min="1284" max="1284" width="11" style="240" bestFit="1" customWidth="1"/>
    <col min="1285" max="1285" width="15.7109375" style="240" customWidth="1"/>
    <col min="1286" max="1287" width="13.7109375" style="240" customWidth="1"/>
    <col min="1288" max="1288" width="9.140625" style="240" customWidth="1"/>
    <col min="1289" max="1289" width="8.7109375" style="240" customWidth="1"/>
    <col min="1290" max="1290" width="9.85546875" style="240" customWidth="1"/>
    <col min="1291" max="1291" width="9" style="240" customWidth="1"/>
    <col min="1292" max="1293" width="10.5703125" style="240" customWidth="1"/>
    <col min="1294" max="1294" width="10.7109375" style="240" customWidth="1"/>
    <col min="1295" max="1537" width="12.85546875" style="240"/>
    <col min="1538" max="1538" width="6.85546875" style="240" customWidth="1"/>
    <col min="1539" max="1539" width="51.28515625" style="240" customWidth="1"/>
    <col min="1540" max="1540" width="11" style="240" bestFit="1" customWidth="1"/>
    <col min="1541" max="1541" width="15.7109375" style="240" customWidth="1"/>
    <col min="1542" max="1543" width="13.7109375" style="240" customWidth="1"/>
    <col min="1544" max="1544" width="9.140625" style="240" customWidth="1"/>
    <col min="1545" max="1545" width="8.7109375" style="240" customWidth="1"/>
    <col min="1546" max="1546" width="9.85546875" style="240" customWidth="1"/>
    <col min="1547" max="1547" width="9" style="240" customWidth="1"/>
    <col min="1548" max="1549" width="10.5703125" style="240" customWidth="1"/>
    <col min="1550" max="1550" width="10.7109375" style="240" customWidth="1"/>
    <col min="1551" max="1793" width="12.85546875" style="240"/>
    <col min="1794" max="1794" width="6.85546875" style="240" customWidth="1"/>
    <col min="1795" max="1795" width="51.28515625" style="240" customWidth="1"/>
    <col min="1796" max="1796" width="11" style="240" bestFit="1" customWidth="1"/>
    <col min="1797" max="1797" width="15.7109375" style="240" customWidth="1"/>
    <col min="1798" max="1799" width="13.7109375" style="240" customWidth="1"/>
    <col min="1800" max="1800" width="9.140625" style="240" customWidth="1"/>
    <col min="1801" max="1801" width="8.7109375" style="240" customWidth="1"/>
    <col min="1802" max="1802" width="9.85546875" style="240" customWidth="1"/>
    <col min="1803" max="1803" width="9" style="240" customWidth="1"/>
    <col min="1804" max="1805" width="10.5703125" style="240" customWidth="1"/>
    <col min="1806" max="1806" width="10.7109375" style="240" customWidth="1"/>
    <col min="1807" max="2049" width="12.85546875" style="240"/>
    <col min="2050" max="2050" width="6.85546875" style="240" customWidth="1"/>
    <col min="2051" max="2051" width="51.28515625" style="240" customWidth="1"/>
    <col min="2052" max="2052" width="11" style="240" bestFit="1" customWidth="1"/>
    <col min="2053" max="2053" width="15.7109375" style="240" customWidth="1"/>
    <col min="2054" max="2055" width="13.7109375" style="240" customWidth="1"/>
    <col min="2056" max="2056" width="9.140625" style="240" customWidth="1"/>
    <col min="2057" max="2057" width="8.7109375" style="240" customWidth="1"/>
    <col min="2058" max="2058" width="9.85546875" style="240" customWidth="1"/>
    <col min="2059" max="2059" width="9" style="240" customWidth="1"/>
    <col min="2060" max="2061" width="10.5703125" style="240" customWidth="1"/>
    <col min="2062" max="2062" width="10.7109375" style="240" customWidth="1"/>
    <col min="2063" max="2305" width="12.85546875" style="240"/>
    <col min="2306" max="2306" width="6.85546875" style="240" customWidth="1"/>
    <col min="2307" max="2307" width="51.28515625" style="240" customWidth="1"/>
    <col min="2308" max="2308" width="11" style="240" bestFit="1" customWidth="1"/>
    <col min="2309" max="2309" width="15.7109375" style="240" customWidth="1"/>
    <col min="2310" max="2311" width="13.7109375" style="240" customWidth="1"/>
    <col min="2312" max="2312" width="9.140625" style="240" customWidth="1"/>
    <col min="2313" max="2313" width="8.7109375" style="240" customWidth="1"/>
    <col min="2314" max="2314" width="9.85546875" style="240" customWidth="1"/>
    <col min="2315" max="2315" width="9" style="240" customWidth="1"/>
    <col min="2316" max="2317" width="10.5703125" style="240" customWidth="1"/>
    <col min="2318" max="2318" width="10.7109375" style="240" customWidth="1"/>
    <col min="2319" max="2561" width="12.85546875" style="240"/>
    <col min="2562" max="2562" width="6.85546875" style="240" customWidth="1"/>
    <col min="2563" max="2563" width="51.28515625" style="240" customWidth="1"/>
    <col min="2564" max="2564" width="11" style="240" bestFit="1" customWidth="1"/>
    <col min="2565" max="2565" width="15.7109375" style="240" customWidth="1"/>
    <col min="2566" max="2567" width="13.7109375" style="240" customWidth="1"/>
    <col min="2568" max="2568" width="9.140625" style="240" customWidth="1"/>
    <col min="2569" max="2569" width="8.7109375" style="240" customWidth="1"/>
    <col min="2570" max="2570" width="9.85546875" style="240" customWidth="1"/>
    <col min="2571" max="2571" width="9" style="240" customWidth="1"/>
    <col min="2572" max="2573" width="10.5703125" style="240" customWidth="1"/>
    <col min="2574" max="2574" width="10.7109375" style="240" customWidth="1"/>
    <col min="2575" max="2817" width="12.85546875" style="240"/>
    <col min="2818" max="2818" width="6.85546875" style="240" customWidth="1"/>
    <col min="2819" max="2819" width="51.28515625" style="240" customWidth="1"/>
    <col min="2820" max="2820" width="11" style="240" bestFit="1" customWidth="1"/>
    <col min="2821" max="2821" width="15.7109375" style="240" customWidth="1"/>
    <col min="2822" max="2823" width="13.7109375" style="240" customWidth="1"/>
    <col min="2824" max="2824" width="9.140625" style="240" customWidth="1"/>
    <col min="2825" max="2825" width="8.7109375" style="240" customWidth="1"/>
    <col min="2826" max="2826" width="9.85546875" style="240" customWidth="1"/>
    <col min="2827" max="2827" width="9" style="240" customWidth="1"/>
    <col min="2828" max="2829" width="10.5703125" style="240" customWidth="1"/>
    <col min="2830" max="2830" width="10.7109375" style="240" customWidth="1"/>
    <col min="2831" max="3073" width="12.85546875" style="240"/>
    <col min="3074" max="3074" width="6.85546875" style="240" customWidth="1"/>
    <col min="3075" max="3075" width="51.28515625" style="240" customWidth="1"/>
    <col min="3076" max="3076" width="11" style="240" bestFit="1" customWidth="1"/>
    <col min="3077" max="3077" width="15.7109375" style="240" customWidth="1"/>
    <col min="3078" max="3079" width="13.7109375" style="240" customWidth="1"/>
    <col min="3080" max="3080" width="9.140625" style="240" customWidth="1"/>
    <col min="3081" max="3081" width="8.7109375" style="240" customWidth="1"/>
    <col min="3082" max="3082" width="9.85546875" style="240" customWidth="1"/>
    <col min="3083" max="3083" width="9" style="240" customWidth="1"/>
    <col min="3084" max="3085" width="10.5703125" style="240" customWidth="1"/>
    <col min="3086" max="3086" width="10.7109375" style="240" customWidth="1"/>
    <col min="3087" max="3329" width="12.85546875" style="240"/>
    <col min="3330" max="3330" width="6.85546875" style="240" customWidth="1"/>
    <col min="3331" max="3331" width="51.28515625" style="240" customWidth="1"/>
    <col min="3332" max="3332" width="11" style="240" bestFit="1" customWidth="1"/>
    <col min="3333" max="3333" width="15.7109375" style="240" customWidth="1"/>
    <col min="3334" max="3335" width="13.7109375" style="240" customWidth="1"/>
    <col min="3336" max="3336" width="9.140625" style="240" customWidth="1"/>
    <col min="3337" max="3337" width="8.7109375" style="240" customWidth="1"/>
    <col min="3338" max="3338" width="9.85546875" style="240" customWidth="1"/>
    <col min="3339" max="3339" width="9" style="240" customWidth="1"/>
    <col min="3340" max="3341" width="10.5703125" style="240" customWidth="1"/>
    <col min="3342" max="3342" width="10.7109375" style="240" customWidth="1"/>
    <col min="3343" max="3585" width="12.85546875" style="240"/>
    <col min="3586" max="3586" width="6.85546875" style="240" customWidth="1"/>
    <col min="3587" max="3587" width="51.28515625" style="240" customWidth="1"/>
    <col min="3588" max="3588" width="11" style="240" bestFit="1" customWidth="1"/>
    <col min="3589" max="3589" width="15.7109375" style="240" customWidth="1"/>
    <col min="3590" max="3591" width="13.7109375" style="240" customWidth="1"/>
    <col min="3592" max="3592" width="9.140625" style="240" customWidth="1"/>
    <col min="3593" max="3593" width="8.7109375" style="240" customWidth="1"/>
    <col min="3594" max="3594" width="9.85546875" style="240" customWidth="1"/>
    <col min="3595" max="3595" width="9" style="240" customWidth="1"/>
    <col min="3596" max="3597" width="10.5703125" style="240" customWidth="1"/>
    <col min="3598" max="3598" width="10.7109375" style="240" customWidth="1"/>
    <col min="3599" max="3841" width="12.85546875" style="240"/>
    <col min="3842" max="3842" width="6.85546875" style="240" customWidth="1"/>
    <col min="3843" max="3843" width="51.28515625" style="240" customWidth="1"/>
    <col min="3844" max="3844" width="11" style="240" bestFit="1" customWidth="1"/>
    <col min="3845" max="3845" width="15.7109375" style="240" customWidth="1"/>
    <col min="3846" max="3847" width="13.7109375" style="240" customWidth="1"/>
    <col min="3848" max="3848" width="9.140625" style="240" customWidth="1"/>
    <col min="3849" max="3849" width="8.7109375" style="240" customWidth="1"/>
    <col min="3850" max="3850" width="9.85546875" style="240" customWidth="1"/>
    <col min="3851" max="3851" width="9" style="240" customWidth="1"/>
    <col min="3852" max="3853" width="10.5703125" style="240" customWidth="1"/>
    <col min="3854" max="3854" width="10.7109375" style="240" customWidth="1"/>
    <col min="3855" max="4097" width="12.85546875" style="240"/>
    <col min="4098" max="4098" width="6.85546875" style="240" customWidth="1"/>
    <col min="4099" max="4099" width="51.28515625" style="240" customWidth="1"/>
    <col min="4100" max="4100" width="11" style="240" bestFit="1" customWidth="1"/>
    <col min="4101" max="4101" width="15.7109375" style="240" customWidth="1"/>
    <col min="4102" max="4103" width="13.7109375" style="240" customWidth="1"/>
    <col min="4104" max="4104" width="9.140625" style="240" customWidth="1"/>
    <col min="4105" max="4105" width="8.7109375" style="240" customWidth="1"/>
    <col min="4106" max="4106" width="9.85546875" style="240" customWidth="1"/>
    <col min="4107" max="4107" width="9" style="240" customWidth="1"/>
    <col min="4108" max="4109" width="10.5703125" style="240" customWidth="1"/>
    <col min="4110" max="4110" width="10.7109375" style="240" customWidth="1"/>
    <col min="4111" max="4353" width="12.85546875" style="240"/>
    <col min="4354" max="4354" width="6.85546875" style="240" customWidth="1"/>
    <col min="4355" max="4355" width="51.28515625" style="240" customWidth="1"/>
    <col min="4356" max="4356" width="11" style="240" bestFit="1" customWidth="1"/>
    <col min="4357" max="4357" width="15.7109375" style="240" customWidth="1"/>
    <col min="4358" max="4359" width="13.7109375" style="240" customWidth="1"/>
    <col min="4360" max="4360" width="9.140625" style="240" customWidth="1"/>
    <col min="4361" max="4361" width="8.7109375" style="240" customWidth="1"/>
    <col min="4362" max="4362" width="9.85546875" style="240" customWidth="1"/>
    <col min="4363" max="4363" width="9" style="240" customWidth="1"/>
    <col min="4364" max="4365" width="10.5703125" style="240" customWidth="1"/>
    <col min="4366" max="4366" width="10.7109375" style="240" customWidth="1"/>
    <col min="4367" max="4609" width="12.85546875" style="240"/>
    <col min="4610" max="4610" width="6.85546875" style="240" customWidth="1"/>
    <col min="4611" max="4611" width="51.28515625" style="240" customWidth="1"/>
    <col min="4612" max="4612" width="11" style="240" bestFit="1" customWidth="1"/>
    <col min="4613" max="4613" width="15.7109375" style="240" customWidth="1"/>
    <col min="4614" max="4615" width="13.7109375" style="240" customWidth="1"/>
    <col min="4616" max="4616" width="9.140625" style="240" customWidth="1"/>
    <col min="4617" max="4617" width="8.7109375" style="240" customWidth="1"/>
    <col min="4618" max="4618" width="9.85546875" style="240" customWidth="1"/>
    <col min="4619" max="4619" width="9" style="240" customWidth="1"/>
    <col min="4620" max="4621" width="10.5703125" style="240" customWidth="1"/>
    <col min="4622" max="4622" width="10.7109375" style="240" customWidth="1"/>
    <col min="4623" max="4865" width="12.85546875" style="240"/>
    <col min="4866" max="4866" width="6.85546875" style="240" customWidth="1"/>
    <col min="4867" max="4867" width="51.28515625" style="240" customWidth="1"/>
    <col min="4868" max="4868" width="11" style="240" bestFit="1" customWidth="1"/>
    <col min="4869" max="4869" width="15.7109375" style="240" customWidth="1"/>
    <col min="4870" max="4871" width="13.7109375" style="240" customWidth="1"/>
    <col min="4872" max="4872" width="9.140625" style="240" customWidth="1"/>
    <col min="4873" max="4873" width="8.7109375" style="240" customWidth="1"/>
    <col min="4874" max="4874" width="9.85546875" style="240" customWidth="1"/>
    <col min="4875" max="4875" width="9" style="240" customWidth="1"/>
    <col min="4876" max="4877" width="10.5703125" style="240" customWidth="1"/>
    <col min="4878" max="4878" width="10.7109375" style="240" customWidth="1"/>
    <col min="4879" max="5121" width="12.85546875" style="240"/>
    <col min="5122" max="5122" width="6.85546875" style="240" customWidth="1"/>
    <col min="5123" max="5123" width="51.28515625" style="240" customWidth="1"/>
    <col min="5124" max="5124" width="11" style="240" bestFit="1" customWidth="1"/>
    <col min="5125" max="5125" width="15.7109375" style="240" customWidth="1"/>
    <col min="5126" max="5127" width="13.7109375" style="240" customWidth="1"/>
    <col min="5128" max="5128" width="9.140625" style="240" customWidth="1"/>
    <col min="5129" max="5129" width="8.7109375" style="240" customWidth="1"/>
    <col min="5130" max="5130" width="9.85546875" style="240" customWidth="1"/>
    <col min="5131" max="5131" width="9" style="240" customWidth="1"/>
    <col min="5132" max="5133" width="10.5703125" style="240" customWidth="1"/>
    <col min="5134" max="5134" width="10.7109375" style="240" customWidth="1"/>
    <col min="5135" max="5377" width="12.85546875" style="240"/>
    <col min="5378" max="5378" width="6.85546875" style="240" customWidth="1"/>
    <col min="5379" max="5379" width="51.28515625" style="240" customWidth="1"/>
    <col min="5380" max="5380" width="11" style="240" bestFit="1" customWidth="1"/>
    <col min="5381" max="5381" width="15.7109375" style="240" customWidth="1"/>
    <col min="5382" max="5383" width="13.7109375" style="240" customWidth="1"/>
    <col min="5384" max="5384" width="9.140625" style="240" customWidth="1"/>
    <col min="5385" max="5385" width="8.7109375" style="240" customWidth="1"/>
    <col min="5386" max="5386" width="9.85546875" style="240" customWidth="1"/>
    <col min="5387" max="5387" width="9" style="240" customWidth="1"/>
    <col min="5388" max="5389" width="10.5703125" style="240" customWidth="1"/>
    <col min="5390" max="5390" width="10.7109375" style="240" customWidth="1"/>
    <col min="5391" max="5633" width="12.85546875" style="240"/>
    <col min="5634" max="5634" width="6.85546875" style="240" customWidth="1"/>
    <col min="5635" max="5635" width="51.28515625" style="240" customWidth="1"/>
    <col min="5636" max="5636" width="11" style="240" bestFit="1" customWidth="1"/>
    <col min="5637" max="5637" width="15.7109375" style="240" customWidth="1"/>
    <col min="5638" max="5639" width="13.7109375" style="240" customWidth="1"/>
    <col min="5640" max="5640" width="9.140625" style="240" customWidth="1"/>
    <col min="5641" max="5641" width="8.7109375" style="240" customWidth="1"/>
    <col min="5642" max="5642" width="9.85546875" style="240" customWidth="1"/>
    <col min="5643" max="5643" width="9" style="240" customWidth="1"/>
    <col min="5644" max="5645" width="10.5703125" style="240" customWidth="1"/>
    <col min="5646" max="5646" width="10.7109375" style="240" customWidth="1"/>
    <col min="5647" max="5889" width="12.85546875" style="240"/>
    <col min="5890" max="5890" width="6.85546875" style="240" customWidth="1"/>
    <col min="5891" max="5891" width="51.28515625" style="240" customWidth="1"/>
    <col min="5892" max="5892" width="11" style="240" bestFit="1" customWidth="1"/>
    <col min="5893" max="5893" width="15.7109375" style="240" customWidth="1"/>
    <col min="5894" max="5895" width="13.7109375" style="240" customWidth="1"/>
    <col min="5896" max="5896" width="9.140625" style="240" customWidth="1"/>
    <col min="5897" max="5897" width="8.7109375" style="240" customWidth="1"/>
    <col min="5898" max="5898" width="9.85546875" style="240" customWidth="1"/>
    <col min="5899" max="5899" width="9" style="240" customWidth="1"/>
    <col min="5900" max="5901" width="10.5703125" style="240" customWidth="1"/>
    <col min="5902" max="5902" width="10.7109375" style="240" customWidth="1"/>
    <col min="5903" max="6145" width="12.85546875" style="240"/>
    <col min="6146" max="6146" width="6.85546875" style="240" customWidth="1"/>
    <col min="6147" max="6147" width="51.28515625" style="240" customWidth="1"/>
    <col min="6148" max="6148" width="11" style="240" bestFit="1" customWidth="1"/>
    <col min="6149" max="6149" width="15.7109375" style="240" customWidth="1"/>
    <col min="6150" max="6151" width="13.7109375" style="240" customWidth="1"/>
    <col min="6152" max="6152" width="9.140625" style="240" customWidth="1"/>
    <col min="6153" max="6153" width="8.7109375" style="240" customWidth="1"/>
    <col min="6154" max="6154" width="9.85546875" style="240" customWidth="1"/>
    <col min="6155" max="6155" width="9" style="240" customWidth="1"/>
    <col min="6156" max="6157" width="10.5703125" style="240" customWidth="1"/>
    <col min="6158" max="6158" width="10.7109375" style="240" customWidth="1"/>
    <col min="6159" max="6401" width="12.85546875" style="240"/>
    <col min="6402" max="6402" width="6.85546875" style="240" customWidth="1"/>
    <col min="6403" max="6403" width="51.28515625" style="240" customWidth="1"/>
    <col min="6404" max="6404" width="11" style="240" bestFit="1" customWidth="1"/>
    <col min="6405" max="6405" width="15.7109375" style="240" customWidth="1"/>
    <col min="6406" max="6407" width="13.7109375" style="240" customWidth="1"/>
    <col min="6408" max="6408" width="9.140625" style="240" customWidth="1"/>
    <col min="6409" max="6409" width="8.7109375" style="240" customWidth="1"/>
    <col min="6410" max="6410" width="9.85546875" style="240" customWidth="1"/>
    <col min="6411" max="6411" width="9" style="240" customWidth="1"/>
    <col min="6412" max="6413" width="10.5703125" style="240" customWidth="1"/>
    <col min="6414" max="6414" width="10.7109375" style="240" customWidth="1"/>
    <col min="6415" max="6657" width="12.85546875" style="240"/>
    <col min="6658" max="6658" width="6.85546875" style="240" customWidth="1"/>
    <col min="6659" max="6659" width="51.28515625" style="240" customWidth="1"/>
    <col min="6660" max="6660" width="11" style="240" bestFit="1" customWidth="1"/>
    <col min="6661" max="6661" width="15.7109375" style="240" customWidth="1"/>
    <col min="6662" max="6663" width="13.7109375" style="240" customWidth="1"/>
    <col min="6664" max="6664" width="9.140625" style="240" customWidth="1"/>
    <col min="6665" max="6665" width="8.7109375" style="240" customWidth="1"/>
    <col min="6666" max="6666" width="9.85546875" style="240" customWidth="1"/>
    <col min="6667" max="6667" width="9" style="240" customWidth="1"/>
    <col min="6668" max="6669" width="10.5703125" style="240" customWidth="1"/>
    <col min="6670" max="6670" width="10.7109375" style="240" customWidth="1"/>
    <col min="6671" max="6913" width="12.85546875" style="240"/>
    <col min="6914" max="6914" width="6.85546875" style="240" customWidth="1"/>
    <col min="6915" max="6915" width="51.28515625" style="240" customWidth="1"/>
    <col min="6916" max="6916" width="11" style="240" bestFit="1" customWidth="1"/>
    <col min="6917" max="6917" width="15.7109375" style="240" customWidth="1"/>
    <col min="6918" max="6919" width="13.7109375" style="240" customWidth="1"/>
    <col min="6920" max="6920" width="9.140625" style="240" customWidth="1"/>
    <col min="6921" max="6921" width="8.7109375" style="240" customWidth="1"/>
    <col min="6922" max="6922" width="9.85546875" style="240" customWidth="1"/>
    <col min="6923" max="6923" width="9" style="240" customWidth="1"/>
    <col min="6924" max="6925" width="10.5703125" style="240" customWidth="1"/>
    <col min="6926" max="6926" width="10.7109375" style="240" customWidth="1"/>
    <col min="6927" max="7169" width="12.85546875" style="240"/>
    <col min="7170" max="7170" width="6.85546875" style="240" customWidth="1"/>
    <col min="7171" max="7171" width="51.28515625" style="240" customWidth="1"/>
    <col min="7172" max="7172" width="11" style="240" bestFit="1" customWidth="1"/>
    <col min="7173" max="7173" width="15.7109375" style="240" customWidth="1"/>
    <col min="7174" max="7175" width="13.7109375" style="240" customWidth="1"/>
    <col min="7176" max="7176" width="9.140625" style="240" customWidth="1"/>
    <col min="7177" max="7177" width="8.7109375" style="240" customWidth="1"/>
    <col min="7178" max="7178" width="9.85546875" style="240" customWidth="1"/>
    <col min="7179" max="7179" width="9" style="240" customWidth="1"/>
    <col min="7180" max="7181" width="10.5703125" style="240" customWidth="1"/>
    <col min="7182" max="7182" width="10.7109375" style="240" customWidth="1"/>
    <col min="7183" max="7425" width="12.85546875" style="240"/>
    <col min="7426" max="7426" width="6.85546875" style="240" customWidth="1"/>
    <col min="7427" max="7427" width="51.28515625" style="240" customWidth="1"/>
    <col min="7428" max="7428" width="11" style="240" bestFit="1" customWidth="1"/>
    <col min="7429" max="7429" width="15.7109375" style="240" customWidth="1"/>
    <col min="7430" max="7431" width="13.7109375" style="240" customWidth="1"/>
    <col min="7432" max="7432" width="9.140625" style="240" customWidth="1"/>
    <col min="7433" max="7433" width="8.7109375" style="240" customWidth="1"/>
    <col min="7434" max="7434" width="9.85546875" style="240" customWidth="1"/>
    <col min="7435" max="7435" width="9" style="240" customWidth="1"/>
    <col min="7436" max="7437" width="10.5703125" style="240" customWidth="1"/>
    <col min="7438" max="7438" width="10.7109375" style="240" customWidth="1"/>
    <col min="7439" max="7681" width="12.85546875" style="240"/>
    <col min="7682" max="7682" width="6.85546875" style="240" customWidth="1"/>
    <col min="7683" max="7683" width="51.28515625" style="240" customWidth="1"/>
    <col min="7684" max="7684" width="11" style="240" bestFit="1" customWidth="1"/>
    <col min="7685" max="7685" width="15.7109375" style="240" customWidth="1"/>
    <col min="7686" max="7687" width="13.7109375" style="240" customWidth="1"/>
    <col min="7688" max="7688" width="9.140625" style="240" customWidth="1"/>
    <col min="7689" max="7689" width="8.7109375" style="240" customWidth="1"/>
    <col min="7690" max="7690" width="9.85546875" style="240" customWidth="1"/>
    <col min="7691" max="7691" width="9" style="240" customWidth="1"/>
    <col min="7692" max="7693" width="10.5703125" style="240" customWidth="1"/>
    <col min="7694" max="7694" width="10.7109375" style="240" customWidth="1"/>
    <col min="7695" max="7937" width="12.85546875" style="240"/>
    <col min="7938" max="7938" width="6.85546875" style="240" customWidth="1"/>
    <col min="7939" max="7939" width="51.28515625" style="240" customWidth="1"/>
    <col min="7940" max="7940" width="11" style="240" bestFit="1" customWidth="1"/>
    <col min="7941" max="7941" width="15.7109375" style="240" customWidth="1"/>
    <col min="7942" max="7943" width="13.7109375" style="240" customWidth="1"/>
    <col min="7944" max="7944" width="9.140625" style="240" customWidth="1"/>
    <col min="7945" max="7945" width="8.7109375" style="240" customWidth="1"/>
    <col min="7946" max="7946" width="9.85546875" style="240" customWidth="1"/>
    <col min="7947" max="7947" width="9" style="240" customWidth="1"/>
    <col min="7948" max="7949" width="10.5703125" style="240" customWidth="1"/>
    <col min="7950" max="7950" width="10.7109375" style="240" customWidth="1"/>
    <col min="7951" max="8193" width="12.85546875" style="240"/>
    <col min="8194" max="8194" width="6.85546875" style="240" customWidth="1"/>
    <col min="8195" max="8195" width="51.28515625" style="240" customWidth="1"/>
    <col min="8196" max="8196" width="11" style="240" bestFit="1" customWidth="1"/>
    <col min="8197" max="8197" width="15.7109375" style="240" customWidth="1"/>
    <col min="8198" max="8199" width="13.7109375" style="240" customWidth="1"/>
    <col min="8200" max="8200" width="9.140625" style="240" customWidth="1"/>
    <col min="8201" max="8201" width="8.7109375" style="240" customWidth="1"/>
    <col min="8202" max="8202" width="9.85546875" style="240" customWidth="1"/>
    <col min="8203" max="8203" width="9" style="240" customWidth="1"/>
    <col min="8204" max="8205" width="10.5703125" style="240" customWidth="1"/>
    <col min="8206" max="8206" width="10.7109375" style="240" customWidth="1"/>
    <col min="8207" max="8449" width="12.85546875" style="240"/>
    <col min="8450" max="8450" width="6.85546875" style="240" customWidth="1"/>
    <col min="8451" max="8451" width="51.28515625" style="240" customWidth="1"/>
    <col min="8452" max="8452" width="11" style="240" bestFit="1" customWidth="1"/>
    <col min="8453" max="8453" width="15.7109375" style="240" customWidth="1"/>
    <col min="8454" max="8455" width="13.7109375" style="240" customWidth="1"/>
    <col min="8456" max="8456" width="9.140625" style="240" customWidth="1"/>
    <col min="8457" max="8457" width="8.7109375" style="240" customWidth="1"/>
    <col min="8458" max="8458" width="9.85546875" style="240" customWidth="1"/>
    <col min="8459" max="8459" width="9" style="240" customWidth="1"/>
    <col min="8460" max="8461" width="10.5703125" style="240" customWidth="1"/>
    <col min="8462" max="8462" width="10.7109375" style="240" customWidth="1"/>
    <col min="8463" max="8705" width="12.85546875" style="240"/>
    <col min="8706" max="8706" width="6.85546875" style="240" customWidth="1"/>
    <col min="8707" max="8707" width="51.28515625" style="240" customWidth="1"/>
    <col min="8708" max="8708" width="11" style="240" bestFit="1" customWidth="1"/>
    <col min="8709" max="8709" width="15.7109375" style="240" customWidth="1"/>
    <col min="8710" max="8711" width="13.7109375" style="240" customWidth="1"/>
    <col min="8712" max="8712" width="9.140625" style="240" customWidth="1"/>
    <col min="8713" max="8713" width="8.7109375" style="240" customWidth="1"/>
    <col min="8714" max="8714" width="9.85546875" style="240" customWidth="1"/>
    <col min="8715" max="8715" width="9" style="240" customWidth="1"/>
    <col min="8716" max="8717" width="10.5703125" style="240" customWidth="1"/>
    <col min="8718" max="8718" width="10.7109375" style="240" customWidth="1"/>
    <col min="8719" max="8961" width="12.85546875" style="240"/>
    <col min="8962" max="8962" width="6.85546875" style="240" customWidth="1"/>
    <col min="8963" max="8963" width="51.28515625" style="240" customWidth="1"/>
    <col min="8964" max="8964" width="11" style="240" bestFit="1" customWidth="1"/>
    <col min="8965" max="8965" width="15.7109375" style="240" customWidth="1"/>
    <col min="8966" max="8967" width="13.7109375" style="240" customWidth="1"/>
    <col min="8968" max="8968" width="9.140625" style="240" customWidth="1"/>
    <col min="8969" max="8969" width="8.7109375" style="240" customWidth="1"/>
    <col min="8970" max="8970" width="9.85546875" style="240" customWidth="1"/>
    <col min="8971" max="8971" width="9" style="240" customWidth="1"/>
    <col min="8972" max="8973" width="10.5703125" style="240" customWidth="1"/>
    <col min="8974" max="8974" width="10.7109375" style="240" customWidth="1"/>
    <col min="8975" max="9217" width="12.85546875" style="240"/>
    <col min="9218" max="9218" width="6.85546875" style="240" customWidth="1"/>
    <col min="9219" max="9219" width="51.28515625" style="240" customWidth="1"/>
    <col min="9220" max="9220" width="11" style="240" bestFit="1" customWidth="1"/>
    <col min="9221" max="9221" width="15.7109375" style="240" customWidth="1"/>
    <col min="9222" max="9223" width="13.7109375" style="240" customWidth="1"/>
    <col min="9224" max="9224" width="9.140625" style="240" customWidth="1"/>
    <col min="9225" max="9225" width="8.7109375" style="240" customWidth="1"/>
    <col min="9226" max="9226" width="9.85546875" style="240" customWidth="1"/>
    <col min="9227" max="9227" width="9" style="240" customWidth="1"/>
    <col min="9228" max="9229" width="10.5703125" style="240" customWidth="1"/>
    <col min="9230" max="9230" width="10.7109375" style="240" customWidth="1"/>
    <col min="9231" max="9473" width="12.85546875" style="240"/>
    <col min="9474" max="9474" width="6.85546875" style="240" customWidth="1"/>
    <col min="9475" max="9475" width="51.28515625" style="240" customWidth="1"/>
    <col min="9476" max="9476" width="11" style="240" bestFit="1" customWidth="1"/>
    <col min="9477" max="9477" width="15.7109375" style="240" customWidth="1"/>
    <col min="9478" max="9479" width="13.7109375" style="240" customWidth="1"/>
    <col min="9480" max="9480" width="9.140625" style="240" customWidth="1"/>
    <col min="9481" max="9481" width="8.7109375" style="240" customWidth="1"/>
    <col min="9482" max="9482" width="9.85546875" style="240" customWidth="1"/>
    <col min="9483" max="9483" width="9" style="240" customWidth="1"/>
    <col min="9484" max="9485" width="10.5703125" style="240" customWidth="1"/>
    <col min="9486" max="9486" width="10.7109375" style="240" customWidth="1"/>
    <col min="9487" max="9729" width="12.85546875" style="240"/>
    <col min="9730" max="9730" width="6.85546875" style="240" customWidth="1"/>
    <col min="9731" max="9731" width="51.28515625" style="240" customWidth="1"/>
    <col min="9732" max="9732" width="11" style="240" bestFit="1" customWidth="1"/>
    <col min="9733" max="9733" width="15.7109375" style="240" customWidth="1"/>
    <col min="9734" max="9735" width="13.7109375" style="240" customWidth="1"/>
    <col min="9736" max="9736" width="9.140625" style="240" customWidth="1"/>
    <col min="9737" max="9737" width="8.7109375" style="240" customWidth="1"/>
    <col min="9738" max="9738" width="9.85546875" style="240" customWidth="1"/>
    <col min="9739" max="9739" width="9" style="240" customWidth="1"/>
    <col min="9740" max="9741" width="10.5703125" style="240" customWidth="1"/>
    <col min="9742" max="9742" width="10.7109375" style="240" customWidth="1"/>
    <col min="9743" max="9985" width="12.85546875" style="240"/>
    <col min="9986" max="9986" width="6.85546875" style="240" customWidth="1"/>
    <col min="9987" max="9987" width="51.28515625" style="240" customWidth="1"/>
    <col min="9988" max="9988" width="11" style="240" bestFit="1" customWidth="1"/>
    <col min="9989" max="9989" width="15.7109375" style="240" customWidth="1"/>
    <col min="9990" max="9991" width="13.7109375" style="240" customWidth="1"/>
    <col min="9992" max="9992" width="9.140625" style="240" customWidth="1"/>
    <col min="9993" max="9993" width="8.7109375" style="240" customWidth="1"/>
    <col min="9994" max="9994" width="9.85546875" style="240" customWidth="1"/>
    <col min="9995" max="9995" width="9" style="240" customWidth="1"/>
    <col min="9996" max="9997" width="10.5703125" style="240" customWidth="1"/>
    <col min="9998" max="9998" width="10.7109375" style="240" customWidth="1"/>
    <col min="9999" max="10241" width="12.85546875" style="240"/>
    <col min="10242" max="10242" width="6.85546875" style="240" customWidth="1"/>
    <col min="10243" max="10243" width="51.28515625" style="240" customWidth="1"/>
    <col min="10244" max="10244" width="11" style="240" bestFit="1" customWidth="1"/>
    <col min="10245" max="10245" width="15.7109375" style="240" customWidth="1"/>
    <col min="10246" max="10247" width="13.7109375" style="240" customWidth="1"/>
    <col min="10248" max="10248" width="9.140625" style="240" customWidth="1"/>
    <col min="10249" max="10249" width="8.7109375" style="240" customWidth="1"/>
    <col min="10250" max="10250" width="9.85546875" style="240" customWidth="1"/>
    <col min="10251" max="10251" width="9" style="240" customWidth="1"/>
    <col min="10252" max="10253" width="10.5703125" style="240" customWidth="1"/>
    <col min="10254" max="10254" width="10.7109375" style="240" customWidth="1"/>
    <col min="10255" max="10497" width="12.85546875" style="240"/>
    <col min="10498" max="10498" width="6.85546875" style="240" customWidth="1"/>
    <col min="10499" max="10499" width="51.28515625" style="240" customWidth="1"/>
    <col min="10500" max="10500" width="11" style="240" bestFit="1" customWidth="1"/>
    <col min="10501" max="10501" width="15.7109375" style="240" customWidth="1"/>
    <col min="10502" max="10503" width="13.7109375" style="240" customWidth="1"/>
    <col min="10504" max="10504" width="9.140625" style="240" customWidth="1"/>
    <col min="10505" max="10505" width="8.7109375" style="240" customWidth="1"/>
    <col min="10506" max="10506" width="9.85546875" style="240" customWidth="1"/>
    <col min="10507" max="10507" width="9" style="240" customWidth="1"/>
    <col min="10508" max="10509" width="10.5703125" style="240" customWidth="1"/>
    <col min="10510" max="10510" width="10.7109375" style="240" customWidth="1"/>
    <col min="10511" max="10753" width="12.85546875" style="240"/>
    <col min="10754" max="10754" width="6.85546875" style="240" customWidth="1"/>
    <col min="10755" max="10755" width="51.28515625" style="240" customWidth="1"/>
    <col min="10756" max="10756" width="11" style="240" bestFit="1" customWidth="1"/>
    <col min="10757" max="10757" width="15.7109375" style="240" customWidth="1"/>
    <col min="10758" max="10759" width="13.7109375" style="240" customWidth="1"/>
    <col min="10760" max="10760" width="9.140625" style="240" customWidth="1"/>
    <col min="10761" max="10761" width="8.7109375" style="240" customWidth="1"/>
    <col min="10762" max="10762" width="9.85546875" style="240" customWidth="1"/>
    <col min="10763" max="10763" width="9" style="240" customWidth="1"/>
    <col min="10764" max="10765" width="10.5703125" style="240" customWidth="1"/>
    <col min="10766" max="10766" width="10.7109375" style="240" customWidth="1"/>
    <col min="10767" max="11009" width="12.85546875" style="240"/>
    <col min="11010" max="11010" width="6.85546875" style="240" customWidth="1"/>
    <col min="11011" max="11011" width="51.28515625" style="240" customWidth="1"/>
    <col min="11012" max="11012" width="11" style="240" bestFit="1" customWidth="1"/>
    <col min="11013" max="11013" width="15.7109375" style="240" customWidth="1"/>
    <col min="11014" max="11015" width="13.7109375" style="240" customWidth="1"/>
    <col min="11016" max="11016" width="9.140625" style="240" customWidth="1"/>
    <col min="11017" max="11017" width="8.7109375" style="240" customWidth="1"/>
    <col min="11018" max="11018" width="9.85546875" style="240" customWidth="1"/>
    <col min="11019" max="11019" width="9" style="240" customWidth="1"/>
    <col min="11020" max="11021" width="10.5703125" style="240" customWidth="1"/>
    <col min="11022" max="11022" width="10.7109375" style="240" customWidth="1"/>
    <col min="11023" max="11265" width="12.85546875" style="240"/>
    <col min="11266" max="11266" width="6.85546875" style="240" customWidth="1"/>
    <col min="11267" max="11267" width="51.28515625" style="240" customWidth="1"/>
    <col min="11268" max="11268" width="11" style="240" bestFit="1" customWidth="1"/>
    <col min="11269" max="11269" width="15.7109375" style="240" customWidth="1"/>
    <col min="11270" max="11271" width="13.7109375" style="240" customWidth="1"/>
    <col min="11272" max="11272" width="9.140625" style="240" customWidth="1"/>
    <col min="11273" max="11273" width="8.7109375" style="240" customWidth="1"/>
    <col min="11274" max="11274" width="9.85546875" style="240" customWidth="1"/>
    <col min="11275" max="11275" width="9" style="240" customWidth="1"/>
    <col min="11276" max="11277" width="10.5703125" style="240" customWidth="1"/>
    <col min="11278" max="11278" width="10.7109375" style="240" customWidth="1"/>
    <col min="11279" max="11521" width="12.85546875" style="240"/>
    <col min="11522" max="11522" width="6.85546875" style="240" customWidth="1"/>
    <col min="11523" max="11523" width="51.28515625" style="240" customWidth="1"/>
    <col min="11524" max="11524" width="11" style="240" bestFit="1" customWidth="1"/>
    <col min="11525" max="11525" width="15.7109375" style="240" customWidth="1"/>
    <col min="11526" max="11527" width="13.7109375" style="240" customWidth="1"/>
    <col min="11528" max="11528" width="9.140625" style="240" customWidth="1"/>
    <col min="11529" max="11529" width="8.7109375" style="240" customWidth="1"/>
    <col min="11530" max="11530" width="9.85546875" style="240" customWidth="1"/>
    <col min="11531" max="11531" width="9" style="240" customWidth="1"/>
    <col min="11532" max="11533" width="10.5703125" style="240" customWidth="1"/>
    <col min="11534" max="11534" width="10.7109375" style="240" customWidth="1"/>
    <col min="11535" max="11777" width="12.85546875" style="240"/>
    <col min="11778" max="11778" width="6.85546875" style="240" customWidth="1"/>
    <col min="11779" max="11779" width="51.28515625" style="240" customWidth="1"/>
    <col min="11780" max="11780" width="11" style="240" bestFit="1" customWidth="1"/>
    <col min="11781" max="11781" width="15.7109375" style="240" customWidth="1"/>
    <col min="11782" max="11783" width="13.7109375" style="240" customWidth="1"/>
    <col min="11784" max="11784" width="9.140625" style="240" customWidth="1"/>
    <col min="11785" max="11785" width="8.7109375" style="240" customWidth="1"/>
    <col min="11786" max="11786" width="9.85546875" style="240" customWidth="1"/>
    <col min="11787" max="11787" width="9" style="240" customWidth="1"/>
    <col min="11788" max="11789" width="10.5703125" style="240" customWidth="1"/>
    <col min="11790" max="11790" width="10.7109375" style="240" customWidth="1"/>
    <col min="11791" max="12033" width="12.85546875" style="240"/>
    <col min="12034" max="12034" width="6.85546875" style="240" customWidth="1"/>
    <col min="12035" max="12035" width="51.28515625" style="240" customWidth="1"/>
    <col min="12036" max="12036" width="11" style="240" bestFit="1" customWidth="1"/>
    <col min="12037" max="12037" width="15.7109375" style="240" customWidth="1"/>
    <col min="12038" max="12039" width="13.7109375" style="240" customWidth="1"/>
    <col min="12040" max="12040" width="9.140625" style="240" customWidth="1"/>
    <col min="12041" max="12041" width="8.7109375" style="240" customWidth="1"/>
    <col min="12042" max="12042" width="9.85546875" style="240" customWidth="1"/>
    <col min="12043" max="12043" width="9" style="240" customWidth="1"/>
    <col min="12044" max="12045" width="10.5703125" style="240" customWidth="1"/>
    <col min="12046" max="12046" width="10.7109375" style="240" customWidth="1"/>
    <col min="12047" max="12289" width="12.85546875" style="240"/>
    <col min="12290" max="12290" width="6.85546875" style="240" customWidth="1"/>
    <col min="12291" max="12291" width="51.28515625" style="240" customWidth="1"/>
    <col min="12292" max="12292" width="11" style="240" bestFit="1" customWidth="1"/>
    <col min="12293" max="12293" width="15.7109375" style="240" customWidth="1"/>
    <col min="12294" max="12295" width="13.7109375" style="240" customWidth="1"/>
    <col min="12296" max="12296" width="9.140625" style="240" customWidth="1"/>
    <col min="12297" max="12297" width="8.7109375" style="240" customWidth="1"/>
    <col min="12298" max="12298" width="9.85546875" style="240" customWidth="1"/>
    <col min="12299" max="12299" width="9" style="240" customWidth="1"/>
    <col min="12300" max="12301" width="10.5703125" style="240" customWidth="1"/>
    <col min="12302" max="12302" width="10.7109375" style="240" customWidth="1"/>
    <col min="12303" max="12545" width="12.85546875" style="240"/>
    <col min="12546" max="12546" width="6.85546875" style="240" customWidth="1"/>
    <col min="12547" max="12547" width="51.28515625" style="240" customWidth="1"/>
    <col min="12548" max="12548" width="11" style="240" bestFit="1" customWidth="1"/>
    <col min="12549" max="12549" width="15.7109375" style="240" customWidth="1"/>
    <col min="12550" max="12551" width="13.7109375" style="240" customWidth="1"/>
    <col min="12552" max="12552" width="9.140625" style="240" customWidth="1"/>
    <col min="12553" max="12553" width="8.7109375" style="240" customWidth="1"/>
    <col min="12554" max="12554" width="9.85546875" style="240" customWidth="1"/>
    <col min="12555" max="12555" width="9" style="240" customWidth="1"/>
    <col min="12556" max="12557" width="10.5703125" style="240" customWidth="1"/>
    <col min="12558" max="12558" width="10.7109375" style="240" customWidth="1"/>
    <col min="12559" max="12801" width="12.85546875" style="240"/>
    <col min="12802" max="12802" width="6.85546875" style="240" customWidth="1"/>
    <col min="12803" max="12803" width="51.28515625" style="240" customWidth="1"/>
    <col min="12804" max="12804" width="11" style="240" bestFit="1" customWidth="1"/>
    <col min="12805" max="12805" width="15.7109375" style="240" customWidth="1"/>
    <col min="12806" max="12807" width="13.7109375" style="240" customWidth="1"/>
    <col min="12808" max="12808" width="9.140625" style="240" customWidth="1"/>
    <col min="12809" max="12809" width="8.7109375" style="240" customWidth="1"/>
    <col min="12810" max="12810" width="9.85546875" style="240" customWidth="1"/>
    <col min="12811" max="12811" width="9" style="240" customWidth="1"/>
    <col min="12812" max="12813" width="10.5703125" style="240" customWidth="1"/>
    <col min="12814" max="12814" width="10.7109375" style="240" customWidth="1"/>
    <col min="12815" max="13057" width="12.85546875" style="240"/>
    <col min="13058" max="13058" width="6.85546875" style="240" customWidth="1"/>
    <col min="13059" max="13059" width="51.28515625" style="240" customWidth="1"/>
    <col min="13060" max="13060" width="11" style="240" bestFit="1" customWidth="1"/>
    <col min="13061" max="13061" width="15.7109375" style="240" customWidth="1"/>
    <col min="13062" max="13063" width="13.7109375" style="240" customWidth="1"/>
    <col min="13064" max="13064" width="9.140625" style="240" customWidth="1"/>
    <col min="13065" max="13065" width="8.7109375" style="240" customWidth="1"/>
    <col min="13066" max="13066" width="9.85546875" style="240" customWidth="1"/>
    <col min="13067" max="13067" width="9" style="240" customWidth="1"/>
    <col min="13068" max="13069" width="10.5703125" style="240" customWidth="1"/>
    <col min="13070" max="13070" width="10.7109375" style="240" customWidth="1"/>
    <col min="13071" max="13313" width="12.85546875" style="240"/>
    <col min="13314" max="13314" width="6.85546875" style="240" customWidth="1"/>
    <col min="13315" max="13315" width="51.28515625" style="240" customWidth="1"/>
    <col min="13316" max="13316" width="11" style="240" bestFit="1" customWidth="1"/>
    <col min="13317" max="13317" width="15.7109375" style="240" customWidth="1"/>
    <col min="13318" max="13319" width="13.7109375" style="240" customWidth="1"/>
    <col min="13320" max="13320" width="9.140625" style="240" customWidth="1"/>
    <col min="13321" max="13321" width="8.7109375" style="240" customWidth="1"/>
    <col min="13322" max="13322" width="9.85546875" style="240" customWidth="1"/>
    <col min="13323" max="13323" width="9" style="240" customWidth="1"/>
    <col min="13324" max="13325" width="10.5703125" style="240" customWidth="1"/>
    <col min="13326" max="13326" width="10.7109375" style="240" customWidth="1"/>
    <col min="13327" max="13569" width="12.85546875" style="240"/>
    <col min="13570" max="13570" width="6.85546875" style="240" customWidth="1"/>
    <col min="13571" max="13571" width="51.28515625" style="240" customWidth="1"/>
    <col min="13572" max="13572" width="11" style="240" bestFit="1" customWidth="1"/>
    <col min="13573" max="13573" width="15.7109375" style="240" customWidth="1"/>
    <col min="13574" max="13575" width="13.7109375" style="240" customWidth="1"/>
    <col min="13576" max="13576" width="9.140625" style="240" customWidth="1"/>
    <col min="13577" max="13577" width="8.7109375" style="240" customWidth="1"/>
    <col min="13578" max="13578" width="9.85546875" style="240" customWidth="1"/>
    <col min="13579" max="13579" width="9" style="240" customWidth="1"/>
    <col min="13580" max="13581" width="10.5703125" style="240" customWidth="1"/>
    <col min="13582" max="13582" width="10.7109375" style="240" customWidth="1"/>
    <col min="13583" max="13825" width="12.85546875" style="240"/>
    <col min="13826" max="13826" width="6.85546875" style="240" customWidth="1"/>
    <col min="13827" max="13827" width="51.28515625" style="240" customWidth="1"/>
    <col min="13828" max="13828" width="11" style="240" bestFit="1" customWidth="1"/>
    <col min="13829" max="13829" width="15.7109375" style="240" customWidth="1"/>
    <col min="13830" max="13831" width="13.7109375" style="240" customWidth="1"/>
    <col min="13832" max="13832" width="9.140625" style="240" customWidth="1"/>
    <col min="13833" max="13833" width="8.7109375" style="240" customWidth="1"/>
    <col min="13834" max="13834" width="9.85546875" style="240" customWidth="1"/>
    <col min="13835" max="13835" width="9" style="240" customWidth="1"/>
    <col min="13836" max="13837" width="10.5703125" style="240" customWidth="1"/>
    <col min="13838" max="13838" width="10.7109375" style="240" customWidth="1"/>
    <col min="13839" max="14081" width="12.85546875" style="240"/>
    <col min="14082" max="14082" width="6.85546875" style="240" customWidth="1"/>
    <col min="14083" max="14083" width="51.28515625" style="240" customWidth="1"/>
    <col min="14084" max="14084" width="11" style="240" bestFit="1" customWidth="1"/>
    <col min="14085" max="14085" width="15.7109375" style="240" customWidth="1"/>
    <col min="14086" max="14087" width="13.7109375" style="240" customWidth="1"/>
    <col min="14088" max="14088" width="9.140625" style="240" customWidth="1"/>
    <col min="14089" max="14089" width="8.7109375" style="240" customWidth="1"/>
    <col min="14090" max="14090" width="9.85546875" style="240" customWidth="1"/>
    <col min="14091" max="14091" width="9" style="240" customWidth="1"/>
    <col min="14092" max="14093" width="10.5703125" style="240" customWidth="1"/>
    <col min="14094" max="14094" width="10.7109375" style="240" customWidth="1"/>
    <col min="14095" max="14337" width="12.85546875" style="240"/>
    <col min="14338" max="14338" width="6.85546875" style="240" customWidth="1"/>
    <col min="14339" max="14339" width="51.28515625" style="240" customWidth="1"/>
    <col min="14340" max="14340" width="11" style="240" bestFit="1" customWidth="1"/>
    <col min="14341" max="14341" width="15.7109375" style="240" customWidth="1"/>
    <col min="14342" max="14343" width="13.7109375" style="240" customWidth="1"/>
    <col min="14344" max="14344" width="9.140625" style="240" customWidth="1"/>
    <col min="14345" max="14345" width="8.7109375" style="240" customWidth="1"/>
    <col min="14346" max="14346" width="9.85546875" style="240" customWidth="1"/>
    <col min="14347" max="14347" width="9" style="240" customWidth="1"/>
    <col min="14348" max="14349" width="10.5703125" style="240" customWidth="1"/>
    <col min="14350" max="14350" width="10.7109375" style="240" customWidth="1"/>
    <col min="14351" max="14593" width="12.85546875" style="240"/>
    <col min="14594" max="14594" width="6.85546875" style="240" customWidth="1"/>
    <col min="14595" max="14595" width="51.28515625" style="240" customWidth="1"/>
    <col min="14596" max="14596" width="11" style="240" bestFit="1" customWidth="1"/>
    <col min="14597" max="14597" width="15.7109375" style="240" customWidth="1"/>
    <col min="14598" max="14599" width="13.7109375" style="240" customWidth="1"/>
    <col min="14600" max="14600" width="9.140625" style="240" customWidth="1"/>
    <col min="14601" max="14601" width="8.7109375" style="240" customWidth="1"/>
    <col min="14602" max="14602" width="9.85546875" style="240" customWidth="1"/>
    <col min="14603" max="14603" width="9" style="240" customWidth="1"/>
    <col min="14604" max="14605" width="10.5703125" style="240" customWidth="1"/>
    <col min="14606" max="14606" width="10.7109375" style="240" customWidth="1"/>
    <col min="14607" max="14849" width="12.85546875" style="240"/>
    <col min="14850" max="14850" width="6.85546875" style="240" customWidth="1"/>
    <col min="14851" max="14851" width="51.28515625" style="240" customWidth="1"/>
    <col min="14852" max="14852" width="11" style="240" bestFit="1" customWidth="1"/>
    <col min="14853" max="14853" width="15.7109375" style="240" customWidth="1"/>
    <col min="14854" max="14855" width="13.7109375" style="240" customWidth="1"/>
    <col min="14856" max="14856" width="9.140625" style="240" customWidth="1"/>
    <col min="14857" max="14857" width="8.7109375" style="240" customWidth="1"/>
    <col min="14858" max="14858" width="9.85546875" style="240" customWidth="1"/>
    <col min="14859" max="14859" width="9" style="240" customWidth="1"/>
    <col min="14860" max="14861" width="10.5703125" style="240" customWidth="1"/>
    <col min="14862" max="14862" width="10.7109375" style="240" customWidth="1"/>
    <col min="14863" max="15105" width="12.85546875" style="240"/>
    <col min="15106" max="15106" width="6.85546875" style="240" customWidth="1"/>
    <col min="15107" max="15107" width="51.28515625" style="240" customWidth="1"/>
    <col min="15108" max="15108" width="11" style="240" bestFit="1" customWidth="1"/>
    <col min="15109" max="15109" width="15.7109375" style="240" customWidth="1"/>
    <col min="15110" max="15111" width="13.7109375" style="240" customWidth="1"/>
    <col min="15112" max="15112" width="9.140625" style="240" customWidth="1"/>
    <col min="15113" max="15113" width="8.7109375" style="240" customWidth="1"/>
    <col min="15114" max="15114" width="9.85546875" style="240" customWidth="1"/>
    <col min="15115" max="15115" width="9" style="240" customWidth="1"/>
    <col min="15116" max="15117" width="10.5703125" style="240" customWidth="1"/>
    <col min="15118" max="15118" width="10.7109375" style="240" customWidth="1"/>
    <col min="15119" max="15361" width="12.85546875" style="240"/>
    <col min="15362" max="15362" width="6.85546875" style="240" customWidth="1"/>
    <col min="15363" max="15363" width="51.28515625" style="240" customWidth="1"/>
    <col min="15364" max="15364" width="11" style="240" bestFit="1" customWidth="1"/>
    <col min="15365" max="15365" width="15.7109375" style="240" customWidth="1"/>
    <col min="15366" max="15367" width="13.7109375" style="240" customWidth="1"/>
    <col min="15368" max="15368" width="9.140625" style="240" customWidth="1"/>
    <col min="15369" max="15369" width="8.7109375" style="240" customWidth="1"/>
    <col min="15370" max="15370" width="9.85546875" style="240" customWidth="1"/>
    <col min="15371" max="15371" width="9" style="240" customWidth="1"/>
    <col min="15372" max="15373" width="10.5703125" style="240" customWidth="1"/>
    <col min="15374" max="15374" width="10.7109375" style="240" customWidth="1"/>
    <col min="15375" max="15617" width="12.85546875" style="240"/>
    <col min="15618" max="15618" width="6.85546875" style="240" customWidth="1"/>
    <col min="15619" max="15619" width="51.28515625" style="240" customWidth="1"/>
    <col min="15620" max="15620" width="11" style="240" bestFit="1" customWidth="1"/>
    <col min="15621" max="15621" width="15.7109375" style="240" customWidth="1"/>
    <col min="15622" max="15623" width="13.7109375" style="240" customWidth="1"/>
    <col min="15624" max="15624" width="9.140625" style="240" customWidth="1"/>
    <col min="15625" max="15625" width="8.7109375" style="240" customWidth="1"/>
    <col min="15626" max="15626" width="9.85546875" style="240" customWidth="1"/>
    <col min="15627" max="15627" width="9" style="240" customWidth="1"/>
    <col min="15628" max="15629" width="10.5703125" style="240" customWidth="1"/>
    <col min="15630" max="15630" width="10.7109375" style="240" customWidth="1"/>
    <col min="15631" max="15873" width="12.85546875" style="240"/>
    <col min="15874" max="15874" width="6.85546875" style="240" customWidth="1"/>
    <col min="15875" max="15875" width="51.28515625" style="240" customWidth="1"/>
    <col min="15876" max="15876" width="11" style="240" bestFit="1" customWidth="1"/>
    <col min="15877" max="15877" width="15.7109375" style="240" customWidth="1"/>
    <col min="15878" max="15879" width="13.7109375" style="240" customWidth="1"/>
    <col min="15880" max="15880" width="9.140625" style="240" customWidth="1"/>
    <col min="15881" max="15881" width="8.7109375" style="240" customWidth="1"/>
    <col min="15882" max="15882" width="9.85546875" style="240" customWidth="1"/>
    <col min="15883" max="15883" width="9" style="240" customWidth="1"/>
    <col min="15884" max="15885" width="10.5703125" style="240" customWidth="1"/>
    <col min="15886" max="15886" width="10.7109375" style="240" customWidth="1"/>
    <col min="15887" max="16129" width="12.85546875" style="240"/>
    <col min="16130" max="16130" width="6.85546875" style="240" customWidth="1"/>
    <col min="16131" max="16131" width="51.28515625" style="240" customWidth="1"/>
    <col min="16132" max="16132" width="11" style="240" bestFit="1" customWidth="1"/>
    <col min="16133" max="16133" width="15.7109375" style="240" customWidth="1"/>
    <col min="16134" max="16135" width="13.7109375" style="240" customWidth="1"/>
    <col min="16136" max="16136" width="9.140625" style="240" customWidth="1"/>
    <col min="16137" max="16137" width="8.7109375" style="240" customWidth="1"/>
    <col min="16138" max="16138" width="9.85546875" style="240" customWidth="1"/>
    <col min="16139" max="16139" width="9" style="240" customWidth="1"/>
    <col min="16140" max="16141" width="10.5703125" style="240" customWidth="1"/>
    <col min="16142" max="16142" width="10.7109375" style="240" customWidth="1"/>
    <col min="16143" max="16384" width="12.85546875" style="240"/>
  </cols>
  <sheetData>
    <row r="1" spans="1:16" ht="21" customHeight="1">
      <c r="A1" s="535" t="s">
        <v>428</v>
      </c>
      <c r="B1" s="535"/>
      <c r="C1" s="535"/>
      <c r="D1" s="535"/>
      <c r="E1" s="535"/>
      <c r="F1" s="535"/>
      <c r="G1" s="535"/>
      <c r="H1" s="535"/>
      <c r="I1" s="535"/>
      <c r="J1" s="535"/>
      <c r="K1" s="535"/>
      <c r="L1" s="535"/>
      <c r="M1" s="535"/>
      <c r="N1" s="535"/>
    </row>
    <row r="2" spans="1:16" ht="17.25" customHeight="1">
      <c r="A2" s="535" t="s">
        <v>2005</v>
      </c>
      <c r="B2" s="535"/>
      <c r="C2" s="535"/>
      <c r="D2" s="535"/>
      <c r="E2" s="535"/>
      <c r="F2" s="535"/>
      <c r="G2" s="535"/>
      <c r="H2" s="535"/>
      <c r="I2" s="535"/>
      <c r="J2" s="535"/>
      <c r="K2" s="535"/>
      <c r="L2" s="535"/>
      <c r="M2" s="535"/>
      <c r="N2" s="535"/>
    </row>
    <row r="3" spans="1:16" ht="18" customHeight="1">
      <c r="A3" s="541" t="s">
        <v>383</v>
      </c>
      <c r="B3" s="541"/>
      <c r="C3" s="541"/>
      <c r="D3" s="541"/>
      <c r="E3" s="541"/>
      <c r="F3" s="541"/>
      <c r="G3" s="541"/>
      <c r="H3" s="541"/>
      <c r="I3" s="541"/>
      <c r="J3" s="541"/>
      <c r="K3" s="541"/>
      <c r="L3" s="541"/>
      <c r="M3" s="541"/>
      <c r="N3" s="541"/>
    </row>
    <row r="4" spans="1:16" ht="18" customHeight="1">
      <c r="A4" s="541" t="s">
        <v>2006</v>
      </c>
      <c r="B4" s="541"/>
      <c r="C4" s="541"/>
      <c r="D4" s="541"/>
      <c r="E4" s="541"/>
      <c r="F4" s="541"/>
      <c r="G4" s="541"/>
      <c r="H4" s="541"/>
      <c r="I4" s="541"/>
      <c r="J4" s="541"/>
      <c r="K4" s="541"/>
      <c r="L4" s="541"/>
      <c r="M4" s="541"/>
      <c r="N4" s="541"/>
    </row>
    <row r="5" spans="1:16" ht="19.5" customHeight="1">
      <c r="A5" s="241"/>
      <c r="B5" s="241"/>
      <c r="C5" s="203"/>
      <c r="D5" s="203"/>
      <c r="E5" s="542"/>
      <c r="F5" s="508"/>
      <c r="G5" s="238"/>
      <c r="H5" s="238"/>
      <c r="I5" s="203"/>
      <c r="J5" s="508"/>
      <c r="K5" s="508"/>
      <c r="L5" s="203"/>
      <c r="M5" s="203"/>
      <c r="N5" s="242" t="s">
        <v>196</v>
      </c>
    </row>
    <row r="6" spans="1:16" s="244" customFormat="1" ht="19.5" customHeight="1">
      <c r="A6" s="543" t="s">
        <v>87</v>
      </c>
      <c r="B6" s="543" t="s">
        <v>412</v>
      </c>
      <c r="C6" s="543" t="s">
        <v>161</v>
      </c>
      <c r="D6" s="543" t="s">
        <v>413</v>
      </c>
      <c r="E6" s="536" t="s">
        <v>414</v>
      </c>
      <c r="F6" s="536" t="s">
        <v>415</v>
      </c>
      <c r="G6" s="536" t="s">
        <v>416</v>
      </c>
      <c r="H6" s="536" t="s">
        <v>417</v>
      </c>
      <c r="I6" s="537" t="s">
        <v>418</v>
      </c>
      <c r="J6" s="537" t="s">
        <v>419</v>
      </c>
      <c r="K6" s="538"/>
      <c r="L6" s="538"/>
      <c r="M6" s="539" t="s">
        <v>2001</v>
      </c>
      <c r="N6" s="537" t="s">
        <v>420</v>
      </c>
    </row>
    <row r="7" spans="1:16" s="245" customFormat="1" ht="73.5" customHeight="1">
      <c r="A7" s="544"/>
      <c r="B7" s="545"/>
      <c r="C7" s="544"/>
      <c r="D7" s="544"/>
      <c r="E7" s="536"/>
      <c r="F7" s="536"/>
      <c r="G7" s="536"/>
      <c r="H7" s="536"/>
      <c r="I7" s="537"/>
      <c r="J7" s="243" t="s">
        <v>421</v>
      </c>
      <c r="K7" s="243" t="s">
        <v>422</v>
      </c>
      <c r="L7" s="243" t="s">
        <v>2002</v>
      </c>
      <c r="M7" s="540"/>
      <c r="N7" s="537"/>
    </row>
    <row r="8" spans="1:16" s="466" customFormat="1">
      <c r="A8" s="246"/>
      <c r="B8" s="247" t="s">
        <v>161</v>
      </c>
      <c r="C8" s="248">
        <f t="shared" ref="C8" si="0">D8+E8+F8+G8+H8+I8+J8+N8+M8</f>
        <v>21094983.144000001</v>
      </c>
      <c r="D8" s="465">
        <f t="shared" ref="D8:I8" si="1">D9+D116+D117+D118+D119+D120+D121</f>
        <v>8066241.1440000003</v>
      </c>
      <c r="E8" s="465">
        <f t="shared" si="1"/>
        <v>8702427</v>
      </c>
      <c r="F8" s="465">
        <f t="shared" si="1"/>
        <v>12500</v>
      </c>
      <c r="G8" s="465">
        <f t="shared" si="1"/>
        <v>2440</v>
      </c>
      <c r="H8" s="465">
        <f t="shared" si="1"/>
        <v>307565</v>
      </c>
      <c r="I8" s="465">
        <f t="shared" si="1"/>
        <v>0</v>
      </c>
      <c r="J8" s="248">
        <f t="shared" ref="J8:J9" si="2">K8+L8</f>
        <v>0</v>
      </c>
      <c r="K8" s="465">
        <f>K9+K116+K117+K118+K119+K120+K121</f>
        <v>0</v>
      </c>
      <c r="L8" s="465">
        <f>L9+L116+L117+L118+L119+L120+L121</f>
        <v>0</v>
      </c>
      <c r="M8" s="465">
        <f>M9+M116+M117+M118+M119+M120+M121</f>
        <v>4003810</v>
      </c>
      <c r="N8" s="465">
        <f>N9+N116+N117+N118+N119+N120+N121</f>
        <v>0</v>
      </c>
      <c r="O8" s="480"/>
    </row>
    <row r="9" spans="1:16" s="251" customFormat="1" ht="12.75">
      <c r="A9" s="249" t="s">
        <v>92</v>
      </c>
      <c r="B9" s="250" t="s">
        <v>423</v>
      </c>
      <c r="C9" s="248">
        <f>C11+C88+C108</f>
        <v>15909350.144000001</v>
      </c>
      <c r="D9" s="248">
        <f>D11+D88+D108+181989</f>
        <v>8066241.1440000003</v>
      </c>
      <c r="E9" s="248">
        <f>E11+E88+E108+672329</f>
        <v>8702427</v>
      </c>
      <c r="F9" s="248">
        <f>F11+F88+F108</f>
        <v>0</v>
      </c>
      <c r="G9" s="248">
        <f>G11+G88+G108</f>
        <v>0</v>
      </c>
      <c r="H9" s="248">
        <f>H11+H88+H108</f>
        <v>0</v>
      </c>
      <c r="I9" s="248">
        <f>I11+I88+I108</f>
        <v>0</v>
      </c>
      <c r="J9" s="253">
        <f t="shared" si="2"/>
        <v>0</v>
      </c>
      <c r="K9" s="248">
        <f>K11+K88+K108</f>
        <v>0</v>
      </c>
      <c r="L9" s="248">
        <f>L11+L88+L108</f>
        <v>0</v>
      </c>
      <c r="M9" s="248">
        <f>M11+M88+M108</f>
        <v>0</v>
      </c>
      <c r="N9" s="248">
        <f>N11+N88+N108</f>
        <v>0</v>
      </c>
      <c r="O9" s="252"/>
    </row>
    <row r="10" spans="1:16" s="251" customFormat="1" ht="20.25" customHeight="1">
      <c r="A10" s="249"/>
      <c r="B10" s="250" t="s">
        <v>134</v>
      </c>
      <c r="C10" s="248"/>
      <c r="D10" s="248"/>
      <c r="E10" s="248"/>
      <c r="F10" s="248"/>
      <c r="G10" s="248"/>
      <c r="H10" s="248"/>
      <c r="I10" s="248"/>
      <c r="J10" s="253"/>
      <c r="K10" s="248"/>
      <c r="L10" s="248"/>
      <c r="M10" s="248"/>
      <c r="N10" s="248"/>
      <c r="O10" s="252"/>
    </row>
    <row r="11" spans="1:16" s="251" customFormat="1" ht="12.75">
      <c r="A11" s="249" t="s">
        <v>11</v>
      </c>
      <c r="B11" s="250" t="s">
        <v>162</v>
      </c>
      <c r="C11" s="248">
        <f>C12+C13+C15+C16+C18+C19+C21+C22+C23+C25+C26+C27+C29+C30+C31+SUM(C48:C86)</f>
        <v>13576077.144000001</v>
      </c>
      <c r="D11" s="248">
        <f t="shared" ref="D11:I11" si="3">D12+D13+D15+D16+D18+D19+D21+D22+D23+D25+D26+D27+D29+D30+D31+SUM(D48:D87)</f>
        <v>6040902.1440000003</v>
      </c>
      <c r="E11" s="248">
        <f t="shared" si="3"/>
        <v>7540175</v>
      </c>
      <c r="F11" s="248">
        <f t="shared" si="3"/>
        <v>0</v>
      </c>
      <c r="G11" s="248">
        <f t="shared" si="3"/>
        <v>0</v>
      </c>
      <c r="H11" s="248">
        <f t="shared" si="3"/>
        <v>0</v>
      </c>
      <c r="I11" s="248">
        <f t="shared" si="3"/>
        <v>0</v>
      </c>
      <c r="J11" s="253">
        <f>K11+L11</f>
        <v>0</v>
      </c>
      <c r="K11" s="248">
        <f>K12+K13+K15+K16+K18+K19+K21+K22+K23+K25+K26+K27+K29+K30+K31+SUM(K48:K87)</f>
        <v>0</v>
      </c>
      <c r="L11" s="248">
        <f>L12+L13+L15+L16+L18+L19+L21+L22+L23+L25+L26+L27+L29+L30+L31+SUM(L48:L87)</f>
        <v>0</v>
      </c>
      <c r="M11" s="248">
        <f>M12+M13+M15+M16+M18+M19+M21+M22+M23+M25+M26+M27+M29+M30+M31+SUM(M48:M87)</f>
        <v>0</v>
      </c>
      <c r="N11" s="248">
        <f>N12+N13+N15+N16+N18+N19+N21+N22+N23+N25+N26+N27+N29+N30+N31+SUM(N48:N87)</f>
        <v>0</v>
      </c>
      <c r="P11" s="252"/>
    </row>
    <row r="12" spans="1:16" s="255" customFormat="1" ht="15">
      <c r="A12" s="34">
        <v>1</v>
      </c>
      <c r="B12" s="36" t="s">
        <v>303</v>
      </c>
      <c r="C12" s="253">
        <f>D12+E12+F12+G12+H12+I12+J12+N12+M12</f>
        <v>47409</v>
      </c>
      <c r="D12" s="253"/>
      <c r="E12" s="253">
        <v>47409</v>
      </c>
      <c r="F12" s="253"/>
      <c r="G12" s="253"/>
      <c r="H12" s="253"/>
      <c r="I12" s="253"/>
      <c r="J12" s="253">
        <f>K12+L12</f>
        <v>0</v>
      </c>
      <c r="K12" s="253"/>
      <c r="L12" s="253"/>
      <c r="M12" s="253"/>
      <c r="N12" s="254"/>
    </row>
    <row r="13" spans="1:16" s="255" customFormat="1" ht="15">
      <c r="A13" s="34">
        <v>2</v>
      </c>
      <c r="B13" s="36" t="s">
        <v>304</v>
      </c>
      <c r="C13" s="253">
        <f t="shared" ref="C13:C76" si="4">D13+E13+F13+G13+H13+I13+J13+N13+M13</f>
        <v>105806</v>
      </c>
      <c r="D13" s="253"/>
      <c r="E13" s="253">
        <v>105806</v>
      </c>
      <c r="F13" s="253"/>
      <c r="G13" s="253"/>
      <c r="H13" s="253"/>
      <c r="I13" s="253"/>
      <c r="J13" s="253">
        <f t="shared" ref="J13:J94" si="5">K13+L13</f>
        <v>0</v>
      </c>
      <c r="K13" s="253"/>
      <c r="L13" s="253"/>
      <c r="M13" s="253"/>
      <c r="N13" s="254"/>
    </row>
    <row r="14" spans="1:16" s="255" customFormat="1" ht="15">
      <c r="A14" s="35"/>
      <c r="B14" s="37" t="s">
        <v>286</v>
      </c>
      <c r="C14" s="253">
        <f t="shared" si="4"/>
        <v>2116</v>
      </c>
      <c r="D14" s="253"/>
      <c r="E14" s="253">
        <v>2116</v>
      </c>
      <c r="F14" s="253"/>
      <c r="G14" s="253"/>
      <c r="H14" s="253"/>
      <c r="I14" s="253"/>
      <c r="J14" s="253">
        <f t="shared" si="5"/>
        <v>0</v>
      </c>
      <c r="K14" s="253"/>
      <c r="L14" s="253"/>
      <c r="M14" s="253"/>
      <c r="N14" s="254"/>
    </row>
    <row r="15" spans="1:16" s="255" customFormat="1" ht="15">
      <c r="A15" s="34">
        <v>3</v>
      </c>
      <c r="B15" s="36" t="s">
        <v>164</v>
      </c>
      <c r="C15" s="253">
        <f t="shared" si="4"/>
        <v>2445606</v>
      </c>
      <c r="D15" s="253">
        <v>5500</v>
      </c>
      <c r="E15" s="253">
        <v>2440106</v>
      </c>
      <c r="F15" s="253"/>
      <c r="G15" s="253"/>
      <c r="H15" s="253"/>
      <c r="I15" s="253"/>
      <c r="J15" s="253">
        <f t="shared" si="5"/>
        <v>0</v>
      </c>
      <c r="K15" s="253"/>
      <c r="L15" s="253"/>
      <c r="M15" s="253"/>
      <c r="N15" s="254"/>
    </row>
    <row r="16" spans="1:16" s="255" customFormat="1" ht="15">
      <c r="A16" s="34">
        <v>4</v>
      </c>
      <c r="B16" s="36" t="s">
        <v>165</v>
      </c>
      <c r="C16" s="253">
        <f t="shared" si="4"/>
        <v>922121</v>
      </c>
      <c r="D16" s="253">
        <f>79861</f>
        <v>79861</v>
      </c>
      <c r="E16" s="253">
        <v>842260</v>
      </c>
      <c r="F16" s="253"/>
      <c r="G16" s="253"/>
      <c r="H16" s="253"/>
      <c r="I16" s="253"/>
      <c r="J16" s="253">
        <f t="shared" si="5"/>
        <v>0</v>
      </c>
      <c r="K16" s="253"/>
      <c r="L16" s="253"/>
      <c r="M16" s="253"/>
      <c r="N16" s="254"/>
    </row>
    <row r="17" spans="1:16" s="258" customFormat="1" ht="15">
      <c r="A17" s="35"/>
      <c r="B17" s="481" t="s">
        <v>456</v>
      </c>
      <c r="C17" s="253">
        <f t="shared" si="4"/>
        <v>5000</v>
      </c>
      <c r="D17" s="256">
        <v>5000</v>
      </c>
      <c r="E17" s="256"/>
      <c r="F17" s="256"/>
      <c r="G17" s="256"/>
      <c r="H17" s="256"/>
      <c r="I17" s="256"/>
      <c r="J17" s="256"/>
      <c r="K17" s="256"/>
      <c r="L17" s="256"/>
      <c r="M17" s="256"/>
      <c r="N17" s="257"/>
    </row>
    <row r="18" spans="1:16" s="255" customFormat="1" ht="15">
      <c r="A18" s="34">
        <v>5</v>
      </c>
      <c r="B18" s="36" t="s">
        <v>166</v>
      </c>
      <c r="C18" s="253">
        <f t="shared" si="4"/>
        <v>78665</v>
      </c>
      <c r="D18" s="253"/>
      <c r="E18" s="253">
        <v>78665</v>
      </c>
      <c r="F18" s="253"/>
      <c r="G18" s="253"/>
      <c r="H18" s="253"/>
      <c r="I18" s="253"/>
      <c r="J18" s="253">
        <f t="shared" si="5"/>
        <v>0</v>
      </c>
      <c r="K18" s="253"/>
      <c r="L18" s="253"/>
      <c r="M18" s="253"/>
      <c r="N18" s="254"/>
    </row>
    <row r="19" spans="1:16" s="393" customFormat="1" ht="14.25" customHeight="1">
      <c r="A19" s="467">
        <v>6</v>
      </c>
      <c r="B19" s="468" t="s">
        <v>167</v>
      </c>
      <c r="C19" s="253">
        <f t="shared" si="4"/>
        <v>347675</v>
      </c>
      <c r="D19" s="256">
        <v>17500</v>
      </c>
      <c r="E19" s="256">
        <v>330175</v>
      </c>
      <c r="F19" s="256"/>
      <c r="G19" s="256"/>
      <c r="H19" s="256"/>
      <c r="I19" s="256"/>
      <c r="J19" s="253">
        <f t="shared" si="5"/>
        <v>0</v>
      </c>
      <c r="K19" s="256"/>
      <c r="L19" s="256"/>
      <c r="M19" s="256"/>
      <c r="N19" s="392"/>
    </row>
    <row r="20" spans="1:16" s="255" customFormat="1" ht="15">
      <c r="A20" s="35"/>
      <c r="B20" s="37" t="s">
        <v>286</v>
      </c>
      <c r="C20" s="253">
        <f t="shared" si="4"/>
        <v>499</v>
      </c>
      <c r="D20" s="253"/>
      <c r="E20" s="253">
        <v>499</v>
      </c>
      <c r="F20" s="253"/>
      <c r="G20" s="253"/>
      <c r="H20" s="253"/>
      <c r="I20" s="253"/>
      <c r="J20" s="253">
        <f t="shared" si="5"/>
        <v>0</v>
      </c>
      <c r="K20" s="253"/>
      <c r="L20" s="253"/>
      <c r="M20" s="253"/>
      <c r="N20" s="254"/>
    </row>
    <row r="21" spans="1:16" s="258" customFormat="1" ht="15">
      <c r="A21" s="34">
        <v>7</v>
      </c>
      <c r="B21" s="36" t="s">
        <v>168</v>
      </c>
      <c r="C21" s="253">
        <f t="shared" si="4"/>
        <v>126056</v>
      </c>
      <c r="D21" s="256"/>
      <c r="E21" s="256">
        <v>126056</v>
      </c>
      <c r="F21" s="256"/>
      <c r="G21" s="256"/>
      <c r="H21" s="256"/>
      <c r="I21" s="256"/>
      <c r="J21" s="253">
        <f t="shared" si="5"/>
        <v>0</v>
      </c>
      <c r="K21" s="256"/>
      <c r="L21" s="256"/>
      <c r="M21" s="256"/>
      <c r="N21" s="257"/>
    </row>
    <row r="22" spans="1:16" s="255" customFormat="1" ht="15">
      <c r="A22" s="34">
        <v>8</v>
      </c>
      <c r="B22" s="36" t="s">
        <v>169</v>
      </c>
      <c r="C22" s="253">
        <f t="shared" si="4"/>
        <v>1688724</v>
      </c>
      <c r="D22" s="253"/>
      <c r="E22" s="253">
        <v>1688724</v>
      </c>
      <c r="F22" s="253"/>
      <c r="G22" s="253"/>
      <c r="H22" s="253"/>
      <c r="I22" s="253"/>
      <c r="J22" s="253">
        <f t="shared" si="5"/>
        <v>0</v>
      </c>
      <c r="K22" s="253"/>
      <c r="L22" s="253"/>
      <c r="M22" s="253"/>
      <c r="N22" s="254"/>
      <c r="P22" s="259"/>
    </row>
    <row r="23" spans="1:16" s="255" customFormat="1" ht="15">
      <c r="A23" s="34">
        <v>9</v>
      </c>
      <c r="B23" s="36" t="s">
        <v>283</v>
      </c>
      <c r="C23" s="253">
        <f t="shared" si="4"/>
        <v>39206</v>
      </c>
      <c r="D23" s="253"/>
      <c r="E23" s="253">
        <v>39206</v>
      </c>
      <c r="F23" s="253"/>
      <c r="G23" s="253"/>
      <c r="H23" s="253"/>
      <c r="I23" s="253"/>
      <c r="J23" s="253">
        <f t="shared" si="5"/>
        <v>0</v>
      </c>
      <c r="K23" s="253"/>
      <c r="L23" s="253"/>
      <c r="M23" s="253"/>
      <c r="N23" s="254"/>
      <c r="P23" s="259"/>
    </row>
    <row r="24" spans="1:16" s="255" customFormat="1" ht="15">
      <c r="A24" s="35"/>
      <c r="B24" s="37" t="s">
        <v>286</v>
      </c>
      <c r="C24" s="253">
        <f t="shared" si="4"/>
        <v>243</v>
      </c>
      <c r="D24" s="260"/>
      <c r="E24" s="260">
        <v>243</v>
      </c>
      <c r="F24" s="260"/>
      <c r="G24" s="260"/>
      <c r="H24" s="260"/>
      <c r="I24" s="260"/>
      <c r="J24" s="260">
        <f t="shared" si="5"/>
        <v>0</v>
      </c>
      <c r="K24" s="260"/>
      <c r="L24" s="260"/>
      <c r="M24" s="260"/>
      <c r="N24" s="261"/>
      <c r="P24" s="259"/>
    </row>
    <row r="25" spans="1:16" s="255" customFormat="1" ht="15">
      <c r="A25" s="34">
        <v>10</v>
      </c>
      <c r="B25" s="36" t="s">
        <v>285</v>
      </c>
      <c r="C25" s="253">
        <f t="shared" si="4"/>
        <v>100606</v>
      </c>
      <c r="D25" s="253"/>
      <c r="E25" s="253">
        <v>100606</v>
      </c>
      <c r="F25" s="253"/>
      <c r="G25" s="253"/>
      <c r="H25" s="253"/>
      <c r="I25" s="253"/>
      <c r="J25" s="253">
        <f t="shared" si="5"/>
        <v>0</v>
      </c>
      <c r="K25" s="253"/>
      <c r="L25" s="253"/>
      <c r="M25" s="253"/>
      <c r="N25" s="254"/>
      <c r="P25" s="259"/>
    </row>
    <row r="26" spans="1:16" s="255" customFormat="1" ht="15">
      <c r="A26" s="34">
        <v>11</v>
      </c>
      <c r="B26" s="36" t="s">
        <v>170</v>
      </c>
      <c r="C26" s="253">
        <f t="shared" si="4"/>
        <v>50729</v>
      </c>
      <c r="D26" s="253"/>
      <c r="E26" s="253">
        <v>50729</v>
      </c>
      <c r="F26" s="253"/>
      <c r="G26" s="253"/>
      <c r="H26" s="253"/>
      <c r="I26" s="253"/>
      <c r="J26" s="253">
        <f t="shared" si="5"/>
        <v>0</v>
      </c>
      <c r="K26" s="253"/>
      <c r="L26" s="253"/>
      <c r="M26" s="253"/>
      <c r="N26" s="254"/>
      <c r="P26" s="259"/>
    </row>
    <row r="27" spans="1:16" s="258" customFormat="1" ht="15">
      <c r="A27" s="34">
        <v>12</v>
      </c>
      <c r="B27" s="36" t="s">
        <v>171</v>
      </c>
      <c r="C27" s="253">
        <f t="shared" si="4"/>
        <v>150852</v>
      </c>
      <c r="D27" s="256">
        <v>1200</v>
      </c>
      <c r="E27" s="256">
        <v>149652</v>
      </c>
      <c r="F27" s="256"/>
      <c r="G27" s="256"/>
      <c r="H27" s="256"/>
      <c r="I27" s="256"/>
      <c r="J27" s="253">
        <f t="shared" si="5"/>
        <v>0</v>
      </c>
      <c r="K27" s="256"/>
      <c r="L27" s="256"/>
      <c r="M27" s="256"/>
      <c r="N27" s="257"/>
      <c r="P27" s="259"/>
    </row>
    <row r="28" spans="1:16" s="255" customFormat="1" ht="15">
      <c r="A28" s="34"/>
      <c r="B28" s="37" t="s">
        <v>286</v>
      </c>
      <c r="C28" s="253">
        <f t="shared" si="4"/>
        <v>3000</v>
      </c>
      <c r="D28" s="253"/>
      <c r="E28" s="253">
        <v>3000</v>
      </c>
      <c r="F28" s="253"/>
      <c r="G28" s="253"/>
      <c r="H28" s="253"/>
      <c r="I28" s="253"/>
      <c r="J28" s="253">
        <f t="shared" si="5"/>
        <v>0</v>
      </c>
      <c r="K28" s="253"/>
      <c r="L28" s="253"/>
      <c r="M28" s="253"/>
      <c r="N28" s="254"/>
      <c r="P28" s="259"/>
    </row>
    <row r="29" spans="1:16" s="258" customFormat="1" ht="15">
      <c r="A29" s="34">
        <v>13</v>
      </c>
      <c r="B29" s="36" t="s">
        <v>172</v>
      </c>
      <c r="C29" s="253">
        <f t="shared" si="4"/>
        <v>23721</v>
      </c>
      <c r="D29" s="256"/>
      <c r="E29" s="256">
        <v>23721</v>
      </c>
      <c r="F29" s="256"/>
      <c r="G29" s="256"/>
      <c r="H29" s="256"/>
      <c r="I29" s="256"/>
      <c r="J29" s="253">
        <f t="shared" si="5"/>
        <v>0</v>
      </c>
      <c r="K29" s="256"/>
      <c r="L29" s="256"/>
      <c r="M29" s="256"/>
      <c r="N29" s="257"/>
      <c r="P29" s="259"/>
    </row>
    <row r="30" spans="1:16" s="258" customFormat="1" ht="15">
      <c r="A30" s="34">
        <v>14</v>
      </c>
      <c r="B30" s="36" t="s">
        <v>284</v>
      </c>
      <c r="C30" s="253">
        <f t="shared" si="4"/>
        <v>70461</v>
      </c>
      <c r="D30" s="256"/>
      <c r="E30" s="256">
        <v>70461</v>
      </c>
      <c r="F30" s="256"/>
      <c r="G30" s="256"/>
      <c r="H30" s="256"/>
      <c r="I30" s="256"/>
      <c r="J30" s="253">
        <f t="shared" si="5"/>
        <v>0</v>
      </c>
      <c r="K30" s="256"/>
      <c r="L30" s="256"/>
      <c r="M30" s="256"/>
      <c r="N30" s="257"/>
      <c r="P30" s="259"/>
    </row>
    <row r="31" spans="1:16" s="258" customFormat="1" ht="15">
      <c r="A31" s="34">
        <v>15</v>
      </c>
      <c r="B31" s="36" t="s">
        <v>173</v>
      </c>
      <c r="C31" s="253">
        <f t="shared" si="4"/>
        <v>134601</v>
      </c>
      <c r="D31" s="256">
        <f t="shared" ref="D31" si="6">SUM(D32:D47)</f>
        <v>0</v>
      </c>
      <c r="E31" s="256">
        <f>SUM(E32:E47)</f>
        <v>134601</v>
      </c>
      <c r="F31" s="256">
        <f t="shared" ref="F31:L31" si="7">SUM(F32:F47)</f>
        <v>0</v>
      </c>
      <c r="G31" s="256">
        <f t="shared" si="7"/>
        <v>0</v>
      </c>
      <c r="H31" s="256">
        <f t="shared" si="7"/>
        <v>0</v>
      </c>
      <c r="I31" s="256">
        <f t="shared" si="7"/>
        <v>0</v>
      </c>
      <c r="J31" s="253">
        <f t="shared" si="5"/>
        <v>0</v>
      </c>
      <c r="K31" s="256">
        <f t="shared" si="7"/>
        <v>0</v>
      </c>
      <c r="L31" s="256">
        <f t="shared" si="7"/>
        <v>0</v>
      </c>
      <c r="M31" s="256"/>
      <c r="N31" s="256">
        <f t="shared" ref="N31" si="8">SUM(N32:N47)</f>
        <v>0</v>
      </c>
      <c r="P31" s="259"/>
    </row>
    <row r="32" spans="1:16" s="244" customFormat="1" ht="15">
      <c r="A32" s="35"/>
      <c r="B32" s="37" t="s">
        <v>287</v>
      </c>
      <c r="C32" s="253">
        <f t="shared" si="4"/>
        <v>3801</v>
      </c>
      <c r="D32" s="262"/>
      <c r="E32" s="262">
        <v>3801</v>
      </c>
      <c r="F32" s="262"/>
      <c r="G32" s="262"/>
      <c r="H32" s="262"/>
      <c r="I32" s="262"/>
      <c r="J32" s="253">
        <f t="shared" si="5"/>
        <v>0</v>
      </c>
      <c r="K32" s="262"/>
      <c r="L32" s="262"/>
      <c r="M32" s="262"/>
      <c r="N32" s="262"/>
      <c r="P32" s="259"/>
    </row>
    <row r="33" spans="1:16" s="244" customFormat="1" ht="15">
      <c r="A33" s="35"/>
      <c r="B33" s="37" t="s">
        <v>288</v>
      </c>
      <c r="C33" s="253">
        <f t="shared" si="4"/>
        <v>10351</v>
      </c>
      <c r="D33" s="262"/>
      <c r="E33" s="262">
        <v>10351</v>
      </c>
      <c r="F33" s="262"/>
      <c r="G33" s="262"/>
      <c r="H33" s="262"/>
      <c r="I33" s="262"/>
      <c r="J33" s="253">
        <f t="shared" si="5"/>
        <v>0</v>
      </c>
      <c r="K33" s="262"/>
      <c r="L33" s="262"/>
      <c r="M33" s="262"/>
      <c r="N33" s="262"/>
      <c r="P33" s="259"/>
    </row>
    <row r="34" spans="1:16" s="244" customFormat="1" ht="15">
      <c r="A34" s="35"/>
      <c r="B34" s="37" t="s">
        <v>289</v>
      </c>
      <c r="C34" s="253">
        <f t="shared" si="4"/>
        <v>856</v>
      </c>
      <c r="D34" s="262"/>
      <c r="E34" s="262">
        <v>856</v>
      </c>
      <c r="F34" s="262"/>
      <c r="G34" s="262"/>
      <c r="H34" s="262"/>
      <c r="I34" s="262"/>
      <c r="J34" s="253">
        <f t="shared" si="5"/>
        <v>0</v>
      </c>
      <c r="K34" s="262"/>
      <c r="L34" s="262"/>
      <c r="M34" s="262"/>
      <c r="N34" s="262"/>
      <c r="P34" s="259"/>
    </row>
    <row r="35" spans="1:16" s="264" customFormat="1" ht="15">
      <c r="A35" s="35"/>
      <c r="B35" s="37" t="s">
        <v>290</v>
      </c>
      <c r="C35" s="253">
        <f t="shared" si="4"/>
        <v>6258</v>
      </c>
      <c r="D35" s="263"/>
      <c r="E35" s="263">
        <v>6258</v>
      </c>
      <c r="F35" s="263"/>
      <c r="G35" s="263"/>
      <c r="H35" s="263"/>
      <c r="I35" s="263"/>
      <c r="J35" s="253">
        <f t="shared" si="5"/>
        <v>0</v>
      </c>
      <c r="K35" s="263"/>
      <c r="L35" s="263"/>
      <c r="M35" s="263"/>
      <c r="N35" s="263"/>
      <c r="P35" s="259"/>
    </row>
    <row r="36" spans="1:16" s="244" customFormat="1" ht="15">
      <c r="A36" s="35"/>
      <c r="B36" s="37" t="s">
        <v>291</v>
      </c>
      <c r="C36" s="253">
        <f t="shared" si="4"/>
        <v>10819</v>
      </c>
      <c r="D36" s="262"/>
      <c r="E36" s="262">
        <v>10819</v>
      </c>
      <c r="F36" s="262"/>
      <c r="G36" s="262"/>
      <c r="H36" s="262"/>
      <c r="I36" s="262"/>
      <c r="J36" s="253">
        <f t="shared" si="5"/>
        <v>0</v>
      </c>
      <c r="K36" s="262"/>
      <c r="L36" s="262"/>
      <c r="M36" s="262"/>
      <c r="N36" s="262"/>
      <c r="P36" s="259"/>
    </row>
    <row r="37" spans="1:16" s="264" customFormat="1" ht="15">
      <c r="A37" s="35"/>
      <c r="B37" s="37" t="s">
        <v>292</v>
      </c>
      <c r="C37" s="253">
        <f t="shared" si="4"/>
        <v>2652</v>
      </c>
      <c r="D37" s="263"/>
      <c r="E37" s="263">
        <v>2652</v>
      </c>
      <c r="F37" s="263"/>
      <c r="G37" s="263"/>
      <c r="H37" s="263"/>
      <c r="I37" s="263"/>
      <c r="J37" s="253">
        <f t="shared" si="5"/>
        <v>0</v>
      </c>
      <c r="K37" s="263"/>
      <c r="L37" s="263"/>
      <c r="M37" s="263"/>
      <c r="N37" s="263"/>
      <c r="P37" s="259"/>
    </row>
    <row r="38" spans="1:16" s="244" customFormat="1" ht="15">
      <c r="A38" s="35"/>
      <c r="B38" s="37" t="s">
        <v>293</v>
      </c>
      <c r="C38" s="253">
        <f t="shared" si="4"/>
        <v>5723</v>
      </c>
      <c r="D38" s="265"/>
      <c r="E38" s="265">
        <v>5723</v>
      </c>
      <c r="F38" s="265"/>
      <c r="G38" s="265"/>
      <c r="H38" s="265"/>
      <c r="I38" s="265"/>
      <c r="J38" s="260">
        <f t="shared" si="5"/>
        <v>0</v>
      </c>
      <c r="K38" s="265"/>
      <c r="L38" s="265"/>
      <c r="M38" s="265"/>
      <c r="N38" s="265"/>
      <c r="P38" s="259"/>
    </row>
    <row r="39" spans="1:16" s="244" customFormat="1" ht="15">
      <c r="A39" s="35"/>
      <c r="B39" s="37" t="s">
        <v>294</v>
      </c>
      <c r="C39" s="253">
        <f t="shared" si="4"/>
        <v>1637</v>
      </c>
      <c r="D39" s="262"/>
      <c r="E39" s="262">
        <v>1637</v>
      </c>
      <c r="F39" s="262"/>
      <c r="G39" s="262"/>
      <c r="H39" s="262"/>
      <c r="I39" s="262"/>
      <c r="J39" s="253">
        <f t="shared" si="5"/>
        <v>0</v>
      </c>
      <c r="K39" s="262"/>
      <c r="L39" s="262"/>
      <c r="M39" s="262"/>
      <c r="N39" s="262"/>
      <c r="P39" s="259"/>
    </row>
    <row r="40" spans="1:16" s="244" customFormat="1" ht="15">
      <c r="A40" s="35"/>
      <c r="B40" s="37" t="s">
        <v>295</v>
      </c>
      <c r="C40" s="253">
        <f t="shared" si="4"/>
        <v>8706</v>
      </c>
      <c r="D40" s="262"/>
      <c r="E40" s="262">
        <v>8706</v>
      </c>
      <c r="F40" s="262"/>
      <c r="G40" s="262"/>
      <c r="H40" s="262"/>
      <c r="I40" s="262"/>
      <c r="J40" s="253">
        <f t="shared" si="5"/>
        <v>0</v>
      </c>
      <c r="K40" s="262"/>
      <c r="L40" s="262"/>
      <c r="M40" s="262"/>
      <c r="N40" s="262"/>
      <c r="P40" s="259"/>
    </row>
    <row r="41" spans="1:16" s="244" customFormat="1" ht="15">
      <c r="A41" s="35"/>
      <c r="B41" s="37" t="s">
        <v>296</v>
      </c>
      <c r="C41" s="253">
        <f t="shared" si="4"/>
        <v>22381</v>
      </c>
      <c r="D41" s="262"/>
      <c r="E41" s="262">
        <v>22381</v>
      </c>
      <c r="F41" s="262"/>
      <c r="G41" s="262"/>
      <c r="H41" s="262"/>
      <c r="I41" s="262"/>
      <c r="J41" s="253">
        <f t="shared" si="5"/>
        <v>0</v>
      </c>
      <c r="K41" s="262"/>
      <c r="L41" s="262"/>
      <c r="M41" s="262"/>
      <c r="N41" s="262"/>
      <c r="P41" s="259"/>
    </row>
    <row r="42" spans="1:16" s="244" customFormat="1" ht="15">
      <c r="A42" s="35"/>
      <c r="B42" s="37" t="s">
        <v>297</v>
      </c>
      <c r="C42" s="253">
        <f t="shared" si="4"/>
        <v>3855</v>
      </c>
      <c r="D42" s="262"/>
      <c r="E42" s="262">
        <v>3855</v>
      </c>
      <c r="F42" s="262"/>
      <c r="G42" s="262"/>
      <c r="H42" s="262"/>
      <c r="I42" s="262"/>
      <c r="J42" s="253">
        <f t="shared" si="5"/>
        <v>0</v>
      </c>
      <c r="K42" s="262"/>
      <c r="L42" s="262"/>
      <c r="M42" s="262"/>
      <c r="N42" s="262"/>
      <c r="P42" s="259"/>
    </row>
    <row r="43" spans="1:16" s="244" customFormat="1" ht="15">
      <c r="A43" s="35"/>
      <c r="B43" s="37" t="s">
        <v>298</v>
      </c>
      <c r="C43" s="253">
        <f t="shared" si="4"/>
        <v>9966</v>
      </c>
      <c r="D43" s="262"/>
      <c r="E43" s="262">
        <v>9966</v>
      </c>
      <c r="F43" s="262"/>
      <c r="G43" s="262"/>
      <c r="H43" s="262"/>
      <c r="I43" s="262"/>
      <c r="J43" s="253">
        <f t="shared" si="5"/>
        <v>0</v>
      </c>
      <c r="K43" s="262"/>
      <c r="L43" s="262"/>
      <c r="M43" s="262"/>
      <c r="N43" s="262"/>
      <c r="P43" s="259"/>
    </row>
    <row r="44" spans="1:16" s="244" customFormat="1" ht="15">
      <c r="A44" s="35"/>
      <c r="B44" s="37" t="s">
        <v>299</v>
      </c>
      <c r="C44" s="253">
        <f t="shared" si="4"/>
        <v>1578</v>
      </c>
      <c r="D44" s="262"/>
      <c r="E44" s="262">
        <v>1578</v>
      </c>
      <c r="F44" s="262"/>
      <c r="G44" s="262"/>
      <c r="H44" s="262"/>
      <c r="I44" s="262"/>
      <c r="J44" s="253">
        <f t="shared" si="5"/>
        <v>0</v>
      </c>
      <c r="K44" s="262"/>
      <c r="L44" s="262"/>
      <c r="M44" s="262"/>
      <c r="N44" s="262"/>
      <c r="P44" s="259"/>
    </row>
    <row r="45" spans="1:16" s="244" customFormat="1" ht="15">
      <c r="A45" s="35"/>
      <c r="B45" s="37" t="s">
        <v>300</v>
      </c>
      <c r="C45" s="253">
        <f t="shared" si="4"/>
        <v>4062</v>
      </c>
      <c r="D45" s="262"/>
      <c r="E45" s="262">
        <v>4062</v>
      </c>
      <c r="F45" s="262"/>
      <c r="G45" s="262"/>
      <c r="H45" s="262"/>
      <c r="I45" s="262"/>
      <c r="J45" s="253">
        <f t="shared" si="5"/>
        <v>0</v>
      </c>
      <c r="K45" s="262"/>
      <c r="L45" s="262"/>
      <c r="M45" s="262"/>
      <c r="N45" s="262"/>
      <c r="P45" s="259"/>
    </row>
    <row r="46" spans="1:16" s="244" customFormat="1" ht="15">
      <c r="A46" s="35"/>
      <c r="B46" s="37" t="s">
        <v>301</v>
      </c>
      <c r="C46" s="253">
        <f t="shared" si="4"/>
        <v>1175</v>
      </c>
      <c r="D46" s="262"/>
      <c r="E46" s="262">
        <v>1175</v>
      </c>
      <c r="F46" s="262"/>
      <c r="G46" s="262"/>
      <c r="H46" s="262"/>
      <c r="I46" s="262"/>
      <c r="J46" s="253">
        <f t="shared" si="5"/>
        <v>0</v>
      </c>
      <c r="K46" s="262"/>
      <c r="L46" s="262"/>
      <c r="M46" s="262"/>
      <c r="N46" s="262"/>
      <c r="P46" s="259"/>
    </row>
    <row r="47" spans="1:16" s="244" customFormat="1" ht="15">
      <c r="A47" s="35"/>
      <c r="B47" s="37" t="s">
        <v>302</v>
      </c>
      <c r="C47" s="253">
        <f t="shared" si="4"/>
        <v>40781</v>
      </c>
      <c r="D47" s="262"/>
      <c r="E47" s="262">
        <v>40781</v>
      </c>
      <c r="F47" s="262"/>
      <c r="G47" s="262"/>
      <c r="H47" s="262"/>
      <c r="I47" s="262"/>
      <c r="J47" s="253">
        <f t="shared" si="5"/>
        <v>0</v>
      </c>
      <c r="K47" s="262"/>
      <c r="L47" s="262"/>
      <c r="M47" s="262"/>
      <c r="N47" s="262"/>
      <c r="P47" s="259"/>
    </row>
    <row r="48" spans="1:16" s="264" customFormat="1" ht="15">
      <c r="A48" s="34">
        <v>16</v>
      </c>
      <c r="B48" s="36" t="s">
        <v>305</v>
      </c>
      <c r="C48" s="253">
        <f t="shared" si="4"/>
        <v>2418</v>
      </c>
      <c r="D48" s="263"/>
      <c r="E48" s="263">
        <v>2418</v>
      </c>
      <c r="F48" s="263"/>
      <c r="G48" s="263"/>
      <c r="H48" s="263"/>
      <c r="I48" s="263"/>
      <c r="J48" s="253">
        <f t="shared" si="5"/>
        <v>0</v>
      </c>
      <c r="K48" s="263"/>
      <c r="L48" s="263"/>
      <c r="M48" s="263"/>
      <c r="N48" s="263"/>
      <c r="P48" s="259"/>
    </row>
    <row r="49" spans="1:16" s="244" customFormat="1" ht="15">
      <c r="A49" s="34">
        <v>17</v>
      </c>
      <c r="B49" s="36" t="s">
        <v>306</v>
      </c>
      <c r="C49" s="253">
        <f t="shared" si="4"/>
        <v>18270</v>
      </c>
      <c r="D49" s="262"/>
      <c r="E49" s="262">
        <v>18270</v>
      </c>
      <c r="F49" s="262"/>
      <c r="G49" s="262"/>
      <c r="H49" s="262"/>
      <c r="I49" s="262"/>
      <c r="J49" s="253">
        <f t="shared" si="5"/>
        <v>0</v>
      </c>
      <c r="K49" s="262"/>
      <c r="L49" s="262"/>
      <c r="M49" s="262"/>
      <c r="N49" s="262"/>
      <c r="P49" s="259"/>
    </row>
    <row r="50" spans="1:16" s="244" customFormat="1" ht="15">
      <c r="A50" s="34">
        <v>18</v>
      </c>
      <c r="B50" s="36" t="s">
        <v>307</v>
      </c>
      <c r="C50" s="253">
        <f t="shared" si="4"/>
        <v>149123</v>
      </c>
      <c r="D50" s="262">
        <v>126274</v>
      </c>
      <c r="E50" s="262">
        <v>22849</v>
      </c>
      <c r="F50" s="262"/>
      <c r="G50" s="262"/>
      <c r="H50" s="262"/>
      <c r="I50" s="262"/>
      <c r="J50" s="253">
        <f t="shared" si="5"/>
        <v>0</v>
      </c>
      <c r="K50" s="262"/>
      <c r="L50" s="262"/>
      <c r="M50" s="262"/>
      <c r="N50" s="262"/>
      <c r="P50" s="259"/>
    </row>
    <row r="51" spans="1:16" s="264" customFormat="1" ht="15" customHeight="1">
      <c r="A51" s="34">
        <v>19</v>
      </c>
      <c r="B51" s="36" t="s">
        <v>308</v>
      </c>
      <c r="C51" s="253">
        <f t="shared" si="4"/>
        <v>57133</v>
      </c>
      <c r="D51" s="262">
        <v>50000</v>
      </c>
      <c r="E51" s="263">
        <v>7133</v>
      </c>
      <c r="F51" s="263"/>
      <c r="G51" s="263"/>
      <c r="H51" s="263"/>
      <c r="I51" s="263"/>
      <c r="J51" s="253">
        <f t="shared" si="5"/>
        <v>0</v>
      </c>
      <c r="K51" s="263"/>
      <c r="L51" s="263"/>
      <c r="M51" s="263"/>
      <c r="N51" s="263"/>
      <c r="P51" s="259"/>
    </row>
    <row r="52" spans="1:16" s="244" customFormat="1" ht="30">
      <c r="A52" s="34">
        <v>20</v>
      </c>
      <c r="B52" s="36" t="s">
        <v>310</v>
      </c>
      <c r="C52" s="253">
        <f t="shared" si="4"/>
        <v>316159</v>
      </c>
      <c r="D52" s="262">
        <v>315755</v>
      </c>
      <c r="E52" s="262">
        <v>404</v>
      </c>
      <c r="F52" s="262"/>
      <c r="G52" s="262"/>
      <c r="H52" s="262"/>
      <c r="I52" s="262"/>
      <c r="J52" s="253">
        <f t="shared" si="5"/>
        <v>0</v>
      </c>
      <c r="K52" s="262"/>
      <c r="L52" s="262"/>
      <c r="M52" s="262"/>
      <c r="N52" s="262"/>
      <c r="P52" s="259"/>
    </row>
    <row r="53" spans="1:16" s="244" customFormat="1" ht="30">
      <c r="A53" s="34">
        <v>21</v>
      </c>
      <c r="B53" s="36" t="s">
        <v>311</v>
      </c>
      <c r="C53" s="253">
        <f t="shared" si="4"/>
        <v>857238</v>
      </c>
      <c r="D53" s="262">
        <v>857238</v>
      </c>
      <c r="E53" s="262">
        <v>0</v>
      </c>
      <c r="F53" s="262"/>
      <c r="G53" s="262"/>
      <c r="H53" s="262"/>
      <c r="I53" s="262"/>
      <c r="J53" s="253">
        <f t="shared" si="5"/>
        <v>0</v>
      </c>
      <c r="K53" s="262"/>
      <c r="L53" s="262"/>
      <c r="M53" s="262"/>
      <c r="N53" s="262"/>
      <c r="P53" s="259"/>
    </row>
    <row r="54" spans="1:16" s="244" customFormat="1" ht="15">
      <c r="A54" s="34">
        <v>22</v>
      </c>
      <c r="B54" s="36" t="s">
        <v>312</v>
      </c>
      <c r="C54" s="253">
        <f t="shared" si="4"/>
        <v>1741588</v>
      </c>
      <c r="D54" s="262">
        <v>1737540</v>
      </c>
      <c r="E54" s="262">
        <v>4048</v>
      </c>
      <c r="F54" s="262"/>
      <c r="G54" s="262"/>
      <c r="H54" s="262"/>
      <c r="I54" s="262"/>
      <c r="J54" s="253">
        <f t="shared" si="5"/>
        <v>0</v>
      </c>
      <c r="K54" s="262"/>
      <c r="L54" s="262"/>
      <c r="M54" s="262"/>
      <c r="N54" s="262"/>
      <c r="P54" s="259"/>
    </row>
    <row r="55" spans="1:16" s="244" customFormat="1" ht="15">
      <c r="A55" s="34">
        <v>23</v>
      </c>
      <c r="B55" s="36" t="s">
        <v>447</v>
      </c>
      <c r="C55" s="253">
        <f t="shared" si="4"/>
        <v>206338</v>
      </c>
      <c r="D55" s="262">
        <v>206338</v>
      </c>
      <c r="E55" s="262"/>
      <c r="F55" s="262"/>
      <c r="G55" s="262"/>
      <c r="H55" s="262"/>
      <c r="I55" s="262"/>
      <c r="J55" s="253"/>
      <c r="K55" s="262"/>
      <c r="L55" s="262"/>
      <c r="M55" s="262"/>
      <c r="N55" s="262"/>
      <c r="P55" s="259"/>
    </row>
    <row r="56" spans="1:16" s="244" customFormat="1" ht="15">
      <c r="A56" s="34">
        <v>24</v>
      </c>
      <c r="B56" s="36" t="s">
        <v>448</v>
      </c>
      <c r="C56" s="253">
        <f t="shared" si="4"/>
        <v>341625</v>
      </c>
      <c r="D56" s="262">
        <v>341625</v>
      </c>
      <c r="E56" s="262"/>
      <c r="F56" s="262"/>
      <c r="G56" s="262"/>
      <c r="H56" s="262"/>
      <c r="I56" s="262"/>
      <c r="J56" s="253"/>
      <c r="K56" s="262"/>
      <c r="L56" s="262"/>
      <c r="M56" s="262"/>
      <c r="N56" s="262"/>
      <c r="P56" s="259"/>
    </row>
    <row r="57" spans="1:16" s="244" customFormat="1" ht="15">
      <c r="A57" s="34">
        <v>25</v>
      </c>
      <c r="B57" s="36" t="s">
        <v>449</v>
      </c>
      <c r="C57" s="253">
        <f t="shared" si="4"/>
        <v>656989.14399999997</v>
      </c>
      <c r="D57" s="262">
        <v>656989.14399999997</v>
      </c>
      <c r="E57" s="262"/>
      <c r="F57" s="262"/>
      <c r="G57" s="262"/>
      <c r="H57" s="262"/>
      <c r="I57" s="262"/>
      <c r="J57" s="253"/>
      <c r="K57" s="262"/>
      <c r="L57" s="262"/>
      <c r="M57" s="262"/>
      <c r="N57" s="262"/>
      <c r="P57" s="259"/>
    </row>
    <row r="58" spans="1:16" s="244" customFormat="1" ht="15">
      <c r="A58" s="34">
        <v>26</v>
      </c>
      <c r="B58" s="36" t="s">
        <v>451</v>
      </c>
      <c r="C58" s="253">
        <f t="shared" si="4"/>
        <v>457440</v>
      </c>
      <c r="D58" s="262">
        <v>457440</v>
      </c>
      <c r="E58" s="262"/>
      <c r="F58" s="262"/>
      <c r="G58" s="262"/>
      <c r="H58" s="262"/>
      <c r="I58" s="262"/>
      <c r="J58" s="253"/>
      <c r="K58" s="262"/>
      <c r="L58" s="262"/>
      <c r="M58" s="262"/>
      <c r="N58" s="262"/>
      <c r="P58" s="259"/>
    </row>
    <row r="59" spans="1:16" s="244" customFormat="1" ht="15">
      <c r="A59" s="34">
        <v>27</v>
      </c>
      <c r="B59" s="36" t="s">
        <v>452</v>
      </c>
      <c r="C59" s="253">
        <f t="shared" si="4"/>
        <v>1153065</v>
      </c>
      <c r="D59" s="262">
        <v>1153065</v>
      </c>
      <c r="E59" s="262"/>
      <c r="F59" s="262"/>
      <c r="G59" s="262"/>
      <c r="H59" s="262"/>
      <c r="I59" s="262"/>
      <c r="J59" s="253"/>
      <c r="K59" s="262"/>
      <c r="L59" s="262"/>
      <c r="M59" s="262"/>
      <c r="N59" s="262"/>
      <c r="P59" s="259"/>
    </row>
    <row r="60" spans="1:16" s="244" customFormat="1" ht="15">
      <c r="A60" s="34">
        <v>28</v>
      </c>
      <c r="B60" s="36" t="s">
        <v>318</v>
      </c>
      <c r="C60" s="253">
        <f t="shared" si="4"/>
        <v>110</v>
      </c>
      <c r="D60" s="262"/>
      <c r="E60" s="262">
        <v>110</v>
      </c>
      <c r="F60" s="262"/>
      <c r="G60" s="262"/>
      <c r="H60" s="262"/>
      <c r="I60" s="262"/>
      <c r="J60" s="253">
        <f t="shared" si="5"/>
        <v>0</v>
      </c>
      <c r="K60" s="262"/>
      <c r="L60" s="262"/>
      <c r="M60" s="262"/>
      <c r="N60" s="262"/>
      <c r="P60" s="259"/>
    </row>
    <row r="61" spans="1:16" s="244" customFormat="1" ht="15">
      <c r="A61" s="34">
        <v>29</v>
      </c>
      <c r="B61" s="36" t="s">
        <v>319</v>
      </c>
      <c r="C61" s="253">
        <f t="shared" si="4"/>
        <v>15</v>
      </c>
      <c r="D61" s="262"/>
      <c r="E61" s="262">
        <v>15</v>
      </c>
      <c r="F61" s="262"/>
      <c r="G61" s="262"/>
      <c r="H61" s="262"/>
      <c r="I61" s="262"/>
      <c r="J61" s="253">
        <f t="shared" si="5"/>
        <v>0</v>
      </c>
      <c r="K61" s="262"/>
      <c r="L61" s="262"/>
      <c r="M61" s="262"/>
      <c r="N61" s="262"/>
    </row>
    <row r="62" spans="1:16" s="267" customFormat="1" ht="15">
      <c r="A62" s="34">
        <v>30</v>
      </c>
      <c r="B62" s="36" t="s">
        <v>320</v>
      </c>
      <c r="C62" s="253">
        <f t="shared" si="4"/>
        <v>2840</v>
      </c>
      <c r="D62" s="262">
        <v>2700</v>
      </c>
      <c r="E62" s="262">
        <v>140</v>
      </c>
      <c r="F62" s="266"/>
      <c r="G62" s="266"/>
      <c r="H62" s="266"/>
      <c r="I62" s="266"/>
      <c r="J62" s="253">
        <f t="shared" si="5"/>
        <v>0</v>
      </c>
      <c r="K62" s="266"/>
      <c r="L62" s="266"/>
      <c r="M62" s="266"/>
      <c r="N62" s="266"/>
    </row>
    <row r="63" spans="1:16" s="244" customFormat="1" ht="15">
      <c r="A63" s="34">
        <v>31</v>
      </c>
      <c r="B63" s="36" t="s">
        <v>321</v>
      </c>
      <c r="C63" s="253">
        <f t="shared" si="4"/>
        <v>190</v>
      </c>
      <c r="D63" s="262"/>
      <c r="E63" s="262">
        <v>190</v>
      </c>
      <c r="F63" s="262"/>
      <c r="G63" s="262"/>
      <c r="H63" s="262"/>
      <c r="I63" s="262"/>
      <c r="J63" s="253">
        <f t="shared" si="5"/>
        <v>0</v>
      </c>
      <c r="K63" s="262"/>
      <c r="L63" s="262"/>
      <c r="M63" s="262"/>
      <c r="N63" s="262"/>
    </row>
    <row r="64" spans="1:16" s="244" customFormat="1" ht="15">
      <c r="A64" s="34">
        <v>32</v>
      </c>
      <c r="B64" s="36" t="s">
        <v>309</v>
      </c>
      <c r="C64" s="253">
        <f t="shared" si="4"/>
        <v>14637</v>
      </c>
      <c r="D64" s="262"/>
      <c r="E64" s="262">
        <v>14637</v>
      </c>
      <c r="F64" s="262"/>
      <c r="G64" s="262"/>
      <c r="H64" s="262"/>
      <c r="I64" s="262"/>
      <c r="J64" s="253">
        <f t="shared" si="5"/>
        <v>0</v>
      </c>
      <c r="K64" s="262"/>
      <c r="L64" s="262"/>
      <c r="M64" s="262"/>
      <c r="N64" s="262"/>
    </row>
    <row r="65" spans="1:14" s="244" customFormat="1" ht="15">
      <c r="A65" s="34">
        <v>33</v>
      </c>
      <c r="B65" s="36" t="s">
        <v>181</v>
      </c>
      <c r="C65" s="253">
        <f t="shared" si="4"/>
        <v>115204</v>
      </c>
      <c r="D65" s="262"/>
      <c r="E65" s="262">
        <v>115204</v>
      </c>
      <c r="F65" s="262"/>
      <c r="G65" s="262"/>
      <c r="H65" s="262"/>
      <c r="I65" s="262"/>
      <c r="J65" s="253">
        <f t="shared" si="5"/>
        <v>0</v>
      </c>
      <c r="K65" s="262"/>
      <c r="L65" s="262"/>
      <c r="M65" s="262"/>
      <c r="N65" s="262"/>
    </row>
    <row r="66" spans="1:14" s="244" customFormat="1" ht="15">
      <c r="A66" s="34">
        <v>34</v>
      </c>
      <c r="B66" s="36" t="s">
        <v>163</v>
      </c>
      <c r="C66" s="253">
        <f t="shared" si="4"/>
        <v>833492</v>
      </c>
      <c r="D66" s="262"/>
      <c r="E66" s="262">
        <v>833492</v>
      </c>
      <c r="F66" s="262"/>
      <c r="G66" s="262"/>
      <c r="H66" s="262"/>
      <c r="I66" s="262"/>
      <c r="J66" s="253">
        <f t="shared" si="5"/>
        <v>0</v>
      </c>
      <c r="K66" s="262"/>
      <c r="L66" s="262"/>
      <c r="M66" s="262"/>
      <c r="N66" s="262"/>
    </row>
    <row r="67" spans="1:14" s="244" customFormat="1" ht="15">
      <c r="A67" s="34">
        <v>35</v>
      </c>
      <c r="B67" s="36" t="s">
        <v>313</v>
      </c>
      <c r="C67" s="253">
        <f t="shared" si="4"/>
        <v>850</v>
      </c>
      <c r="D67" s="262"/>
      <c r="E67" s="262">
        <v>850</v>
      </c>
      <c r="F67" s="262"/>
      <c r="G67" s="262"/>
      <c r="H67" s="262"/>
      <c r="I67" s="262"/>
      <c r="J67" s="253">
        <f t="shared" si="5"/>
        <v>0</v>
      </c>
      <c r="K67" s="262"/>
      <c r="L67" s="262"/>
      <c r="M67" s="262"/>
      <c r="N67" s="262"/>
    </row>
    <row r="68" spans="1:14" s="244" customFormat="1" ht="15">
      <c r="A68" s="34">
        <v>36</v>
      </c>
      <c r="B68" s="36" t="s">
        <v>314</v>
      </c>
      <c r="C68" s="253">
        <f t="shared" si="4"/>
        <v>850</v>
      </c>
      <c r="D68" s="262"/>
      <c r="E68" s="262">
        <v>850</v>
      </c>
      <c r="F68" s="262"/>
      <c r="G68" s="262"/>
      <c r="H68" s="262"/>
      <c r="I68" s="262"/>
      <c r="J68" s="253">
        <f t="shared" si="5"/>
        <v>0</v>
      </c>
      <c r="K68" s="262"/>
      <c r="L68" s="262"/>
      <c r="M68" s="262"/>
      <c r="N68" s="262"/>
    </row>
    <row r="69" spans="1:14" s="244" customFormat="1" ht="15">
      <c r="A69" s="34">
        <v>37</v>
      </c>
      <c r="B69" s="36" t="s">
        <v>315</v>
      </c>
      <c r="C69" s="253">
        <f t="shared" si="4"/>
        <v>450</v>
      </c>
      <c r="D69" s="262"/>
      <c r="E69" s="262">
        <v>450</v>
      </c>
      <c r="F69" s="262"/>
      <c r="G69" s="262"/>
      <c r="H69" s="262"/>
      <c r="I69" s="262"/>
      <c r="J69" s="253">
        <f t="shared" si="5"/>
        <v>0</v>
      </c>
      <c r="K69" s="262"/>
      <c r="L69" s="262"/>
      <c r="M69" s="262"/>
      <c r="N69" s="262"/>
    </row>
    <row r="70" spans="1:14" s="244" customFormat="1" ht="15">
      <c r="A70" s="34">
        <v>38</v>
      </c>
      <c r="B70" s="36" t="s">
        <v>324</v>
      </c>
      <c r="C70" s="253">
        <f t="shared" si="4"/>
        <v>36862</v>
      </c>
      <c r="D70" s="262"/>
      <c r="E70" s="262">
        <v>36862</v>
      </c>
      <c r="F70" s="262"/>
      <c r="G70" s="262"/>
      <c r="H70" s="262"/>
      <c r="I70" s="262"/>
      <c r="J70" s="253">
        <f t="shared" si="5"/>
        <v>0</v>
      </c>
      <c r="K70" s="262"/>
      <c r="L70" s="262"/>
      <c r="M70" s="262"/>
      <c r="N70" s="262"/>
    </row>
    <row r="71" spans="1:14" s="244" customFormat="1" ht="15">
      <c r="A71" s="34">
        <v>39</v>
      </c>
      <c r="B71" s="36" t="s">
        <v>174</v>
      </c>
      <c r="C71" s="253">
        <f t="shared" si="4"/>
        <v>33541</v>
      </c>
      <c r="D71" s="262"/>
      <c r="E71" s="262">
        <v>33541</v>
      </c>
      <c r="F71" s="262"/>
      <c r="G71" s="262"/>
      <c r="H71" s="262"/>
      <c r="I71" s="262"/>
      <c r="J71" s="253">
        <f t="shared" si="5"/>
        <v>0</v>
      </c>
      <c r="K71" s="262"/>
      <c r="L71" s="262"/>
      <c r="M71" s="262"/>
      <c r="N71" s="262"/>
    </row>
    <row r="72" spans="1:14" s="244" customFormat="1" ht="15">
      <c r="A72" s="34">
        <v>40</v>
      </c>
      <c r="B72" s="36" t="s">
        <v>175</v>
      </c>
      <c r="C72" s="253">
        <f t="shared" si="4"/>
        <v>78515</v>
      </c>
      <c r="D72" s="262"/>
      <c r="E72" s="262">
        <v>78515</v>
      </c>
      <c r="F72" s="262"/>
      <c r="G72" s="262"/>
      <c r="H72" s="262"/>
      <c r="I72" s="262"/>
      <c r="J72" s="253">
        <f t="shared" si="5"/>
        <v>0</v>
      </c>
      <c r="K72" s="262"/>
      <c r="L72" s="262"/>
      <c r="M72" s="262"/>
      <c r="N72" s="262"/>
    </row>
    <row r="73" spans="1:14" s="244" customFormat="1" ht="15">
      <c r="A73" s="34">
        <v>41</v>
      </c>
      <c r="B73" s="36" t="s">
        <v>176</v>
      </c>
      <c r="C73" s="253">
        <f t="shared" si="4"/>
        <v>84591</v>
      </c>
      <c r="D73" s="262"/>
      <c r="E73" s="262">
        <v>84591</v>
      </c>
      <c r="F73" s="262"/>
      <c r="G73" s="262"/>
      <c r="H73" s="262"/>
      <c r="I73" s="262"/>
      <c r="J73" s="253">
        <f t="shared" si="5"/>
        <v>0</v>
      </c>
      <c r="K73" s="262"/>
      <c r="L73" s="262"/>
      <c r="M73" s="262"/>
      <c r="N73" s="262"/>
    </row>
    <row r="74" spans="1:14" s="244" customFormat="1" ht="15">
      <c r="A74" s="34">
        <v>42</v>
      </c>
      <c r="B74" s="36" t="s">
        <v>316</v>
      </c>
      <c r="C74" s="253">
        <f t="shared" si="4"/>
        <v>22577</v>
      </c>
      <c r="D74" s="262"/>
      <c r="E74" s="262">
        <v>22577</v>
      </c>
      <c r="F74" s="262"/>
      <c r="G74" s="262"/>
      <c r="H74" s="262"/>
      <c r="I74" s="262"/>
      <c r="J74" s="253">
        <f t="shared" si="5"/>
        <v>0</v>
      </c>
      <c r="K74" s="262"/>
      <c r="L74" s="262"/>
      <c r="M74" s="262"/>
      <c r="N74" s="262"/>
    </row>
    <row r="75" spans="1:14" s="244" customFormat="1" ht="15">
      <c r="A75" s="34">
        <v>43</v>
      </c>
      <c r="B75" s="36" t="s">
        <v>177</v>
      </c>
      <c r="C75" s="253">
        <f t="shared" si="4"/>
        <v>34852</v>
      </c>
      <c r="D75" s="262"/>
      <c r="E75" s="262">
        <v>34852</v>
      </c>
      <c r="F75" s="262"/>
      <c r="G75" s="262"/>
      <c r="H75" s="262"/>
      <c r="I75" s="262"/>
      <c r="J75" s="253">
        <f t="shared" si="5"/>
        <v>0</v>
      </c>
      <c r="K75" s="262"/>
      <c r="L75" s="262"/>
      <c r="M75" s="262"/>
      <c r="N75" s="262"/>
    </row>
    <row r="76" spans="1:14" s="244" customFormat="1" ht="15.75" customHeight="1">
      <c r="A76" s="34">
        <v>44</v>
      </c>
      <c r="B76" s="469" t="s">
        <v>458</v>
      </c>
      <c r="C76" s="253">
        <f t="shared" si="4"/>
        <v>714</v>
      </c>
      <c r="D76" s="262">
        <v>714</v>
      </c>
      <c r="E76" s="262"/>
      <c r="F76" s="262"/>
      <c r="G76" s="262"/>
      <c r="H76" s="262"/>
      <c r="I76" s="262"/>
      <c r="J76" s="253"/>
      <c r="K76" s="262"/>
      <c r="L76" s="262"/>
      <c r="M76" s="262"/>
      <c r="N76" s="262"/>
    </row>
    <row r="77" spans="1:14" s="244" customFormat="1" ht="15">
      <c r="A77" s="34">
        <v>45</v>
      </c>
      <c r="B77" s="470" t="s">
        <v>461</v>
      </c>
      <c r="C77" s="253">
        <f t="shared" ref="C77:C121" si="9">D77+E77+F77+G77+H77+I77+J77+N77+M77</f>
        <v>8400</v>
      </c>
      <c r="D77" s="262">
        <v>8400</v>
      </c>
      <c r="E77" s="262"/>
      <c r="F77" s="262"/>
      <c r="G77" s="262"/>
      <c r="H77" s="262"/>
      <c r="I77" s="262"/>
      <c r="J77" s="253"/>
      <c r="K77" s="262"/>
      <c r="L77" s="262"/>
      <c r="M77" s="262"/>
      <c r="N77" s="262"/>
    </row>
    <row r="78" spans="1:14" s="244" customFormat="1" ht="15">
      <c r="A78" s="34">
        <v>46</v>
      </c>
      <c r="B78" s="470" t="s">
        <v>462</v>
      </c>
      <c r="C78" s="253">
        <f t="shared" si="9"/>
        <v>380</v>
      </c>
      <c r="D78" s="262">
        <v>380</v>
      </c>
      <c r="E78" s="262"/>
      <c r="F78" s="262"/>
      <c r="G78" s="262"/>
      <c r="H78" s="262"/>
      <c r="I78" s="262"/>
      <c r="J78" s="253"/>
      <c r="K78" s="262"/>
      <c r="L78" s="262"/>
      <c r="M78" s="262"/>
      <c r="N78" s="262"/>
    </row>
    <row r="79" spans="1:14" s="244" customFormat="1" ht="15">
      <c r="A79" s="34">
        <v>47</v>
      </c>
      <c r="B79" s="470" t="s">
        <v>463</v>
      </c>
      <c r="C79" s="253">
        <f t="shared" si="9"/>
        <v>1550</v>
      </c>
      <c r="D79" s="262">
        <v>1550</v>
      </c>
      <c r="E79" s="262"/>
      <c r="F79" s="262"/>
      <c r="G79" s="262"/>
      <c r="H79" s="262"/>
      <c r="I79" s="262"/>
      <c r="J79" s="253"/>
      <c r="K79" s="262"/>
      <c r="L79" s="262"/>
      <c r="M79" s="262"/>
      <c r="N79" s="262"/>
    </row>
    <row r="80" spans="1:14" s="244" customFormat="1" ht="30">
      <c r="A80" s="34">
        <v>48</v>
      </c>
      <c r="B80" s="470" t="s">
        <v>464</v>
      </c>
      <c r="C80" s="253">
        <f t="shared" si="9"/>
        <v>1450</v>
      </c>
      <c r="D80" s="262">
        <v>1450</v>
      </c>
      <c r="E80" s="262"/>
      <c r="F80" s="262"/>
      <c r="G80" s="262"/>
      <c r="H80" s="262"/>
      <c r="I80" s="262"/>
      <c r="J80" s="253"/>
      <c r="K80" s="262"/>
      <c r="L80" s="262"/>
      <c r="M80" s="262"/>
      <c r="N80" s="262"/>
    </row>
    <row r="81" spans="1:14" s="244" customFormat="1" ht="15">
      <c r="A81" s="34">
        <v>49</v>
      </c>
      <c r="B81" s="470" t="s">
        <v>465</v>
      </c>
      <c r="C81" s="253">
        <f t="shared" si="9"/>
        <v>10025</v>
      </c>
      <c r="D81" s="262">
        <v>10025</v>
      </c>
      <c r="E81" s="262"/>
      <c r="F81" s="262"/>
      <c r="G81" s="262"/>
      <c r="H81" s="262"/>
      <c r="I81" s="262"/>
      <c r="J81" s="253"/>
      <c r="K81" s="262"/>
      <c r="L81" s="262"/>
      <c r="M81" s="262"/>
      <c r="N81" s="262"/>
    </row>
    <row r="82" spans="1:14" s="244" customFormat="1" ht="15">
      <c r="A82" s="34">
        <v>50</v>
      </c>
      <c r="B82" s="470" t="s">
        <v>466</v>
      </c>
      <c r="C82" s="253">
        <f t="shared" si="9"/>
        <v>1800</v>
      </c>
      <c r="D82" s="262">
        <v>1800</v>
      </c>
      <c r="E82" s="262"/>
      <c r="F82" s="262"/>
      <c r="G82" s="262"/>
      <c r="H82" s="262"/>
      <c r="I82" s="262"/>
      <c r="J82" s="253"/>
      <c r="K82" s="262"/>
      <c r="L82" s="262"/>
      <c r="M82" s="262"/>
      <c r="N82" s="262"/>
    </row>
    <row r="83" spans="1:14" s="244" customFormat="1" ht="15">
      <c r="A83" s="34">
        <v>51</v>
      </c>
      <c r="B83" s="470" t="s">
        <v>467</v>
      </c>
      <c r="C83" s="253">
        <f t="shared" si="9"/>
        <v>700</v>
      </c>
      <c r="D83" s="262">
        <v>700</v>
      </c>
      <c r="E83" s="262"/>
      <c r="F83" s="262"/>
      <c r="G83" s="262"/>
      <c r="H83" s="262"/>
      <c r="I83" s="262"/>
      <c r="J83" s="253"/>
      <c r="K83" s="262"/>
      <c r="L83" s="262"/>
      <c r="M83" s="262"/>
      <c r="N83" s="262"/>
    </row>
    <row r="84" spans="1:14" s="244" customFormat="1" ht="15">
      <c r="A84" s="34">
        <v>52</v>
      </c>
      <c r="B84" s="470" t="s">
        <v>468</v>
      </c>
      <c r="C84" s="253">
        <f t="shared" si="9"/>
        <v>270</v>
      </c>
      <c r="D84" s="262">
        <v>270</v>
      </c>
      <c r="E84" s="262"/>
      <c r="F84" s="262"/>
      <c r="G84" s="262"/>
      <c r="H84" s="262"/>
      <c r="I84" s="262"/>
      <c r="J84" s="253"/>
      <c r="K84" s="262"/>
      <c r="L84" s="262"/>
      <c r="M84" s="262"/>
      <c r="N84" s="262"/>
    </row>
    <row r="85" spans="1:14" s="244" customFormat="1" ht="15">
      <c r="A85" s="34">
        <v>53</v>
      </c>
      <c r="B85" s="470" t="s">
        <v>469</v>
      </c>
      <c r="C85" s="253">
        <f t="shared" si="9"/>
        <v>810</v>
      </c>
      <c r="D85" s="262">
        <v>810</v>
      </c>
      <c r="E85" s="262"/>
      <c r="F85" s="262"/>
      <c r="G85" s="262"/>
      <c r="H85" s="262"/>
      <c r="I85" s="262"/>
      <c r="J85" s="253"/>
      <c r="K85" s="262"/>
      <c r="L85" s="262"/>
      <c r="M85" s="262"/>
      <c r="N85" s="262"/>
    </row>
    <row r="86" spans="1:14" s="244" customFormat="1" ht="15">
      <c r="A86" s="34">
        <v>54</v>
      </c>
      <c r="B86" s="470" t="s">
        <v>470</v>
      </c>
      <c r="C86" s="253">
        <f t="shared" si="9"/>
        <v>778</v>
      </c>
      <c r="D86" s="262">
        <v>778</v>
      </c>
      <c r="E86" s="262"/>
      <c r="F86" s="262"/>
      <c r="G86" s="262"/>
      <c r="H86" s="262"/>
      <c r="I86" s="262"/>
      <c r="J86" s="253"/>
      <c r="K86" s="262"/>
      <c r="L86" s="262"/>
      <c r="M86" s="262"/>
      <c r="N86" s="262"/>
    </row>
    <row r="87" spans="1:14" s="244" customFormat="1" ht="15">
      <c r="A87" s="34">
        <v>55</v>
      </c>
      <c r="B87" s="470" t="s">
        <v>456</v>
      </c>
      <c r="C87" s="253">
        <f t="shared" si="9"/>
        <v>5000</v>
      </c>
      <c r="D87" s="262">
        <v>5000</v>
      </c>
      <c r="E87" s="262"/>
      <c r="F87" s="262"/>
      <c r="G87" s="262"/>
      <c r="H87" s="262"/>
      <c r="I87" s="262"/>
      <c r="J87" s="253"/>
      <c r="K87" s="262"/>
      <c r="L87" s="262"/>
      <c r="M87" s="262"/>
      <c r="N87" s="262"/>
    </row>
    <row r="88" spans="1:14" s="267" customFormat="1" ht="14.25">
      <c r="A88" s="33" t="s">
        <v>95</v>
      </c>
      <c r="B88" s="173" t="s">
        <v>178</v>
      </c>
      <c r="C88" s="253">
        <f t="shared" si="9"/>
        <v>67373</v>
      </c>
      <c r="D88" s="266">
        <f t="shared" ref="D88" si="10">D89+D107</f>
        <v>0</v>
      </c>
      <c r="E88" s="266">
        <f>E89+E107</f>
        <v>67373</v>
      </c>
      <c r="F88" s="266">
        <f t="shared" ref="F88:L88" si="11">F89+F107</f>
        <v>0</v>
      </c>
      <c r="G88" s="266">
        <f t="shared" si="11"/>
        <v>0</v>
      </c>
      <c r="H88" s="266">
        <f t="shared" si="11"/>
        <v>0</v>
      </c>
      <c r="I88" s="266">
        <f t="shared" si="11"/>
        <v>0</v>
      </c>
      <c r="J88" s="248">
        <f t="shared" si="5"/>
        <v>0</v>
      </c>
      <c r="K88" s="266">
        <f t="shared" si="11"/>
        <v>0</v>
      </c>
      <c r="L88" s="266">
        <f t="shared" si="11"/>
        <v>0</v>
      </c>
      <c r="M88" s="266"/>
      <c r="N88" s="266">
        <f t="shared" ref="N88" si="12">N89+N107</f>
        <v>0</v>
      </c>
    </row>
    <row r="89" spans="1:14" s="267" customFormat="1" ht="14.25">
      <c r="A89" s="33">
        <v>1</v>
      </c>
      <c r="B89" s="182" t="s">
        <v>179</v>
      </c>
      <c r="C89" s="253">
        <f t="shared" si="9"/>
        <v>63498</v>
      </c>
      <c r="D89" s="266">
        <f t="shared" ref="D89" si="13">SUM(D90:D106)</f>
        <v>0</v>
      </c>
      <c r="E89" s="266">
        <f>SUM(E90:E106)</f>
        <v>63498</v>
      </c>
      <c r="F89" s="266"/>
      <c r="G89" s="266"/>
      <c r="H89" s="266"/>
      <c r="I89" s="266"/>
      <c r="J89" s="248">
        <f t="shared" si="5"/>
        <v>0</v>
      </c>
      <c r="K89" s="266"/>
      <c r="L89" s="266"/>
      <c r="M89" s="266"/>
      <c r="N89" s="266"/>
    </row>
    <row r="90" spans="1:14" s="244" customFormat="1" ht="15">
      <c r="A90" s="34" t="s">
        <v>326</v>
      </c>
      <c r="B90" s="36" t="s">
        <v>254</v>
      </c>
      <c r="C90" s="253">
        <f t="shared" si="9"/>
        <v>13061</v>
      </c>
      <c r="D90" s="262"/>
      <c r="E90" s="262">
        <v>13061</v>
      </c>
      <c r="F90" s="262"/>
      <c r="G90" s="262"/>
      <c r="H90" s="262"/>
      <c r="I90" s="262"/>
      <c r="J90" s="253">
        <f t="shared" si="5"/>
        <v>0</v>
      </c>
      <c r="K90" s="262"/>
      <c r="L90" s="262"/>
      <c r="M90" s="262"/>
      <c r="N90" s="262"/>
    </row>
    <row r="91" spans="1:14" s="244" customFormat="1" ht="15">
      <c r="A91" s="34" t="s">
        <v>253</v>
      </c>
      <c r="B91" s="36" t="s">
        <v>256</v>
      </c>
      <c r="C91" s="253">
        <f t="shared" si="9"/>
        <v>6979</v>
      </c>
      <c r="D91" s="262"/>
      <c r="E91" s="262">
        <v>6979</v>
      </c>
      <c r="F91" s="262"/>
      <c r="G91" s="262"/>
      <c r="H91" s="262"/>
      <c r="I91" s="262"/>
      <c r="J91" s="253">
        <f t="shared" si="5"/>
        <v>0</v>
      </c>
      <c r="K91" s="262"/>
      <c r="L91" s="262"/>
      <c r="M91" s="262"/>
      <c r="N91" s="262"/>
    </row>
    <row r="92" spans="1:14" s="244" customFormat="1" ht="15">
      <c r="A92" s="34" t="s">
        <v>255</v>
      </c>
      <c r="B92" s="36" t="s">
        <v>258</v>
      </c>
      <c r="C92" s="253">
        <f t="shared" si="9"/>
        <v>3810</v>
      </c>
      <c r="D92" s="262"/>
      <c r="E92" s="262">
        <v>3810</v>
      </c>
      <c r="F92" s="262"/>
      <c r="G92" s="262"/>
      <c r="H92" s="262"/>
      <c r="I92" s="262"/>
      <c r="J92" s="253">
        <f t="shared" si="5"/>
        <v>0</v>
      </c>
      <c r="K92" s="262"/>
      <c r="L92" s="262"/>
      <c r="M92" s="262"/>
      <c r="N92" s="262"/>
    </row>
    <row r="93" spans="1:14" s="244" customFormat="1" ht="15">
      <c r="A93" s="34" t="s">
        <v>257</v>
      </c>
      <c r="B93" s="36" t="s">
        <v>260</v>
      </c>
      <c r="C93" s="253">
        <f t="shared" si="9"/>
        <v>4454</v>
      </c>
      <c r="D93" s="262"/>
      <c r="E93" s="262">
        <v>4454</v>
      </c>
      <c r="F93" s="262"/>
      <c r="G93" s="262"/>
      <c r="H93" s="262"/>
      <c r="I93" s="262"/>
      <c r="J93" s="253">
        <f t="shared" si="5"/>
        <v>0</v>
      </c>
      <c r="K93" s="262"/>
      <c r="L93" s="262"/>
      <c r="M93" s="262"/>
      <c r="N93" s="262"/>
    </row>
    <row r="94" spans="1:14" s="244" customFormat="1" ht="15">
      <c r="A94" s="34" t="s">
        <v>259</v>
      </c>
      <c r="B94" s="36" t="s">
        <v>262</v>
      </c>
      <c r="C94" s="253">
        <f t="shared" si="9"/>
        <v>6245</v>
      </c>
      <c r="D94" s="262"/>
      <c r="E94" s="262">
        <v>6245</v>
      </c>
      <c r="F94" s="262"/>
      <c r="G94" s="262"/>
      <c r="H94" s="262"/>
      <c r="I94" s="262"/>
      <c r="J94" s="253">
        <f t="shared" si="5"/>
        <v>0</v>
      </c>
      <c r="K94" s="262"/>
      <c r="L94" s="262"/>
      <c r="M94" s="262"/>
      <c r="N94" s="262"/>
    </row>
    <row r="95" spans="1:14" s="244" customFormat="1" ht="15">
      <c r="A95" s="34" t="s">
        <v>261</v>
      </c>
      <c r="B95" s="36" t="s">
        <v>264</v>
      </c>
      <c r="C95" s="253">
        <f t="shared" si="9"/>
        <v>2611</v>
      </c>
      <c r="D95" s="262"/>
      <c r="E95" s="262">
        <v>2611</v>
      </c>
      <c r="F95" s="262"/>
      <c r="G95" s="262"/>
      <c r="H95" s="262"/>
      <c r="I95" s="262"/>
      <c r="J95" s="253">
        <f t="shared" ref="J95:J121" si="14">K95+L95</f>
        <v>0</v>
      </c>
      <c r="K95" s="262"/>
      <c r="L95" s="262"/>
      <c r="M95" s="262"/>
      <c r="N95" s="262"/>
    </row>
    <row r="96" spans="1:14" s="244" customFormat="1" ht="15">
      <c r="A96" s="34" t="s">
        <v>263</v>
      </c>
      <c r="B96" s="36" t="s">
        <v>266</v>
      </c>
      <c r="C96" s="253">
        <f t="shared" si="9"/>
        <v>940</v>
      </c>
      <c r="D96" s="262"/>
      <c r="E96" s="262">
        <v>940</v>
      </c>
      <c r="F96" s="262"/>
      <c r="G96" s="262"/>
      <c r="H96" s="262"/>
      <c r="I96" s="262"/>
      <c r="J96" s="253">
        <f t="shared" si="14"/>
        <v>0</v>
      </c>
      <c r="K96" s="262"/>
      <c r="L96" s="262"/>
      <c r="M96" s="262"/>
      <c r="N96" s="262"/>
    </row>
    <row r="97" spans="1:14" s="244" customFormat="1" ht="15">
      <c r="A97" s="34" t="s">
        <v>265</v>
      </c>
      <c r="B97" s="36" t="s">
        <v>268</v>
      </c>
      <c r="C97" s="253">
        <f t="shared" si="9"/>
        <v>442</v>
      </c>
      <c r="D97" s="262"/>
      <c r="E97" s="262">
        <v>442</v>
      </c>
      <c r="F97" s="262"/>
      <c r="G97" s="262"/>
      <c r="H97" s="262"/>
      <c r="I97" s="262"/>
      <c r="J97" s="253">
        <f t="shared" si="14"/>
        <v>0</v>
      </c>
      <c r="K97" s="262"/>
      <c r="L97" s="262"/>
      <c r="M97" s="262"/>
      <c r="N97" s="262"/>
    </row>
    <row r="98" spans="1:14" s="244" customFormat="1" ht="15">
      <c r="A98" s="34" t="s">
        <v>267</v>
      </c>
      <c r="B98" s="36" t="s">
        <v>325</v>
      </c>
      <c r="C98" s="253">
        <f t="shared" si="9"/>
        <v>1346</v>
      </c>
      <c r="D98" s="262"/>
      <c r="E98" s="262">
        <v>1346</v>
      </c>
      <c r="F98" s="262"/>
      <c r="G98" s="262"/>
      <c r="H98" s="262"/>
      <c r="I98" s="262"/>
      <c r="J98" s="253">
        <f t="shared" si="14"/>
        <v>0</v>
      </c>
      <c r="K98" s="262"/>
      <c r="L98" s="262"/>
      <c r="M98" s="262"/>
      <c r="N98" s="262"/>
    </row>
    <row r="99" spans="1:14" s="244" customFormat="1" ht="15.75" customHeight="1">
      <c r="A99" s="34" t="s">
        <v>327</v>
      </c>
      <c r="B99" s="36" t="s">
        <v>270</v>
      </c>
      <c r="C99" s="253">
        <f t="shared" si="9"/>
        <v>13091</v>
      </c>
      <c r="D99" s="262"/>
      <c r="E99" s="262">
        <v>13091</v>
      </c>
      <c r="F99" s="262"/>
      <c r="G99" s="262"/>
      <c r="H99" s="262"/>
      <c r="I99" s="262"/>
      <c r="J99" s="253">
        <f t="shared" si="14"/>
        <v>0</v>
      </c>
      <c r="K99" s="262"/>
      <c r="L99" s="262"/>
      <c r="M99" s="262"/>
      <c r="N99" s="262"/>
    </row>
    <row r="100" spans="1:14" s="244" customFormat="1" ht="17.25" customHeight="1">
      <c r="A100" s="34" t="s">
        <v>269</v>
      </c>
      <c r="B100" s="36" t="s">
        <v>272</v>
      </c>
      <c r="C100" s="253">
        <f t="shared" si="9"/>
        <v>2612</v>
      </c>
      <c r="D100" s="262"/>
      <c r="E100" s="262">
        <v>2612</v>
      </c>
      <c r="F100" s="262"/>
      <c r="G100" s="262"/>
      <c r="H100" s="262"/>
      <c r="I100" s="262"/>
      <c r="J100" s="253">
        <f t="shared" si="14"/>
        <v>0</v>
      </c>
      <c r="K100" s="262"/>
      <c r="L100" s="262"/>
      <c r="M100" s="262"/>
      <c r="N100" s="262"/>
    </row>
    <row r="101" spans="1:14" s="244" customFormat="1" ht="15">
      <c r="A101" s="34" t="s">
        <v>271</v>
      </c>
      <c r="B101" s="36" t="s">
        <v>274</v>
      </c>
      <c r="C101" s="253">
        <f t="shared" si="9"/>
        <v>93</v>
      </c>
      <c r="D101" s="262"/>
      <c r="E101" s="262">
        <v>93</v>
      </c>
      <c r="F101" s="262"/>
      <c r="G101" s="262"/>
      <c r="H101" s="262"/>
      <c r="I101" s="262"/>
      <c r="J101" s="253">
        <f t="shared" si="14"/>
        <v>0</v>
      </c>
      <c r="K101" s="262"/>
      <c r="L101" s="262"/>
      <c r="M101" s="262"/>
      <c r="N101" s="262"/>
    </row>
    <row r="102" spans="1:14" s="244" customFormat="1" ht="15">
      <c r="A102" s="34" t="s">
        <v>328</v>
      </c>
      <c r="B102" s="36" t="s">
        <v>276</v>
      </c>
      <c r="C102" s="253">
        <f t="shared" si="9"/>
        <v>1871</v>
      </c>
      <c r="D102" s="262"/>
      <c r="E102" s="262">
        <v>1871</v>
      </c>
      <c r="F102" s="262"/>
      <c r="G102" s="262"/>
      <c r="H102" s="262"/>
      <c r="I102" s="262"/>
      <c r="J102" s="253">
        <f t="shared" si="14"/>
        <v>0</v>
      </c>
      <c r="K102" s="262"/>
      <c r="L102" s="262"/>
      <c r="M102" s="262"/>
      <c r="N102" s="262"/>
    </row>
    <row r="103" spans="1:14" s="244" customFormat="1" ht="15">
      <c r="A103" s="34" t="s">
        <v>273</v>
      </c>
      <c r="B103" s="36" t="s">
        <v>278</v>
      </c>
      <c r="C103" s="253">
        <f t="shared" si="9"/>
        <v>1055</v>
      </c>
      <c r="D103" s="262"/>
      <c r="E103" s="262">
        <v>1055</v>
      </c>
      <c r="F103" s="262"/>
      <c r="G103" s="262"/>
      <c r="H103" s="262"/>
      <c r="I103" s="262"/>
      <c r="J103" s="253">
        <f t="shared" si="14"/>
        <v>0</v>
      </c>
      <c r="K103" s="262"/>
      <c r="L103" s="262"/>
      <c r="M103" s="262"/>
      <c r="N103" s="262"/>
    </row>
    <row r="104" spans="1:14" s="244" customFormat="1" ht="15">
      <c r="A104" s="34" t="s">
        <v>275</v>
      </c>
      <c r="B104" s="36" t="s">
        <v>280</v>
      </c>
      <c r="C104" s="253">
        <f t="shared" si="9"/>
        <v>4088</v>
      </c>
      <c r="D104" s="262"/>
      <c r="E104" s="262">
        <v>4088</v>
      </c>
      <c r="F104" s="262"/>
      <c r="G104" s="262"/>
      <c r="H104" s="262"/>
      <c r="I104" s="262"/>
      <c r="J104" s="253">
        <f t="shared" si="14"/>
        <v>0</v>
      </c>
      <c r="K104" s="262"/>
      <c r="L104" s="262"/>
      <c r="M104" s="262"/>
      <c r="N104" s="262"/>
    </row>
    <row r="105" spans="1:14" s="267" customFormat="1" ht="15">
      <c r="A105" s="34" t="s">
        <v>277</v>
      </c>
      <c r="B105" s="36" t="s">
        <v>281</v>
      </c>
      <c r="C105" s="253">
        <f t="shared" si="9"/>
        <v>467</v>
      </c>
      <c r="D105" s="266"/>
      <c r="E105" s="262">
        <v>467</v>
      </c>
      <c r="F105" s="266"/>
      <c r="G105" s="266"/>
      <c r="H105" s="266"/>
      <c r="I105" s="266"/>
      <c r="J105" s="253">
        <f t="shared" si="14"/>
        <v>0</v>
      </c>
      <c r="K105" s="266"/>
      <c r="L105" s="266"/>
      <c r="M105" s="266"/>
      <c r="N105" s="266"/>
    </row>
    <row r="106" spans="1:14" s="244" customFormat="1" ht="15">
      <c r="A106" s="34" t="s">
        <v>279</v>
      </c>
      <c r="B106" s="36" t="s">
        <v>282</v>
      </c>
      <c r="C106" s="253">
        <f t="shared" si="9"/>
        <v>333</v>
      </c>
      <c r="D106" s="262"/>
      <c r="E106" s="262">
        <v>333</v>
      </c>
      <c r="F106" s="262"/>
      <c r="G106" s="262"/>
      <c r="H106" s="262"/>
      <c r="I106" s="262"/>
      <c r="J106" s="253">
        <f t="shared" si="14"/>
        <v>0</v>
      </c>
      <c r="K106" s="262"/>
      <c r="L106" s="262"/>
      <c r="M106" s="262"/>
      <c r="N106" s="262"/>
    </row>
    <row r="107" spans="1:14" s="244" customFormat="1" ht="14.25">
      <c r="A107" s="33">
        <v>2</v>
      </c>
      <c r="B107" s="173" t="s">
        <v>361</v>
      </c>
      <c r="C107" s="253">
        <f t="shared" si="9"/>
        <v>3875</v>
      </c>
      <c r="D107" s="262"/>
      <c r="E107" s="266">
        <v>3875</v>
      </c>
      <c r="F107" s="262"/>
      <c r="G107" s="262"/>
      <c r="H107" s="262"/>
      <c r="I107" s="262"/>
      <c r="J107" s="253">
        <f t="shared" si="14"/>
        <v>0</v>
      </c>
      <c r="K107" s="262"/>
      <c r="L107" s="262"/>
      <c r="M107" s="262"/>
      <c r="N107" s="262"/>
    </row>
    <row r="108" spans="1:14" s="267" customFormat="1" ht="15.75" customHeight="1">
      <c r="A108" s="33" t="s">
        <v>99</v>
      </c>
      <c r="B108" s="174" t="s">
        <v>331</v>
      </c>
      <c r="C108" s="253">
        <f t="shared" si="9"/>
        <v>2265900</v>
      </c>
      <c r="D108" s="266">
        <f t="shared" ref="D108" si="15">SUM(D109:D115)</f>
        <v>1843350</v>
      </c>
      <c r="E108" s="266">
        <f>SUM(E109:E115)</f>
        <v>422550</v>
      </c>
      <c r="F108" s="266">
        <f t="shared" ref="F108:L108" si="16">SUM(F109:F115)</f>
        <v>0</v>
      </c>
      <c r="G108" s="266">
        <f t="shared" si="16"/>
        <v>0</v>
      </c>
      <c r="H108" s="266">
        <f t="shared" si="16"/>
        <v>0</v>
      </c>
      <c r="I108" s="266">
        <f t="shared" si="16"/>
        <v>0</v>
      </c>
      <c r="J108" s="248">
        <f t="shared" si="14"/>
        <v>0</v>
      </c>
      <c r="K108" s="266">
        <f t="shared" si="16"/>
        <v>0</v>
      </c>
      <c r="L108" s="266">
        <f t="shared" si="16"/>
        <v>0</v>
      </c>
      <c r="M108" s="266"/>
      <c r="N108" s="266">
        <f t="shared" ref="N108" si="17">SUM(N109:N115)</f>
        <v>0</v>
      </c>
    </row>
    <row r="109" spans="1:14" s="244" customFormat="1" ht="15">
      <c r="A109" s="34">
        <v>1</v>
      </c>
      <c r="B109" s="36" t="s">
        <v>230</v>
      </c>
      <c r="C109" s="253">
        <f t="shared" si="9"/>
        <v>100000</v>
      </c>
      <c r="D109" s="262"/>
      <c r="E109" s="262">
        <v>100000</v>
      </c>
      <c r="F109" s="262"/>
      <c r="G109" s="262"/>
      <c r="H109" s="262"/>
      <c r="I109" s="262"/>
      <c r="J109" s="253">
        <f t="shared" si="14"/>
        <v>0</v>
      </c>
      <c r="K109" s="262"/>
      <c r="L109" s="262"/>
      <c r="M109" s="262"/>
      <c r="N109" s="262"/>
    </row>
    <row r="110" spans="1:14" s="244" customFormat="1" ht="14.25" customHeight="1">
      <c r="A110" s="34">
        <v>2</v>
      </c>
      <c r="B110" s="36" t="s">
        <v>160</v>
      </c>
      <c r="C110" s="253">
        <f t="shared" si="9"/>
        <v>10000</v>
      </c>
      <c r="D110" s="262"/>
      <c r="E110" s="262">
        <v>10000</v>
      </c>
      <c r="F110" s="262"/>
      <c r="G110" s="262"/>
      <c r="H110" s="262"/>
      <c r="I110" s="262"/>
      <c r="J110" s="253">
        <f t="shared" si="14"/>
        <v>0</v>
      </c>
      <c r="K110" s="262"/>
      <c r="L110" s="262"/>
      <c r="M110" s="262"/>
      <c r="N110" s="262"/>
    </row>
    <row r="111" spans="1:14" s="244" customFormat="1" ht="15">
      <c r="A111" s="34">
        <v>3</v>
      </c>
      <c r="B111" s="36" t="s">
        <v>317</v>
      </c>
      <c r="C111" s="253">
        <f t="shared" si="9"/>
        <v>30000</v>
      </c>
      <c r="D111" s="262"/>
      <c r="E111" s="262">
        <v>30000</v>
      </c>
      <c r="F111" s="262"/>
      <c r="G111" s="262"/>
      <c r="H111" s="262"/>
      <c r="I111" s="262"/>
      <c r="J111" s="253">
        <f t="shared" si="14"/>
        <v>0</v>
      </c>
      <c r="K111" s="262"/>
      <c r="L111" s="262"/>
      <c r="M111" s="262"/>
      <c r="N111" s="262"/>
    </row>
    <row r="112" spans="1:14" s="244" customFormat="1" ht="15">
      <c r="A112" s="34">
        <v>4</v>
      </c>
      <c r="B112" s="36" t="s">
        <v>364</v>
      </c>
      <c r="C112" s="253">
        <f t="shared" si="9"/>
        <v>241750</v>
      </c>
      <c r="D112" s="262"/>
      <c r="E112" s="262">
        <v>241750</v>
      </c>
      <c r="F112" s="262"/>
      <c r="G112" s="262"/>
      <c r="H112" s="262"/>
      <c r="I112" s="262"/>
      <c r="J112" s="253">
        <f t="shared" si="14"/>
        <v>0</v>
      </c>
      <c r="K112" s="262"/>
      <c r="L112" s="262"/>
      <c r="M112" s="262"/>
      <c r="N112" s="262"/>
    </row>
    <row r="113" spans="1:14" s="244" customFormat="1" ht="15">
      <c r="A113" s="34">
        <v>5</v>
      </c>
      <c r="B113" s="36" t="s">
        <v>323</v>
      </c>
      <c r="C113" s="253">
        <f t="shared" si="9"/>
        <v>40800</v>
      </c>
      <c r="D113" s="262"/>
      <c r="E113" s="262">
        <v>40800</v>
      </c>
      <c r="F113" s="262"/>
      <c r="G113" s="262"/>
      <c r="H113" s="262"/>
      <c r="I113" s="262"/>
      <c r="J113" s="253">
        <f t="shared" si="14"/>
        <v>0</v>
      </c>
      <c r="K113" s="262"/>
      <c r="L113" s="262"/>
      <c r="M113" s="262"/>
      <c r="N113" s="262"/>
    </row>
    <row r="114" spans="1:14" s="244" customFormat="1" ht="15">
      <c r="A114" s="34">
        <v>6</v>
      </c>
      <c r="B114" s="36" t="s">
        <v>472</v>
      </c>
      <c r="C114" s="253">
        <f t="shared" si="9"/>
        <v>476595</v>
      </c>
      <c r="D114" s="262">
        <v>476595</v>
      </c>
      <c r="E114" s="262"/>
      <c r="F114" s="262"/>
      <c r="G114" s="262"/>
      <c r="H114" s="262"/>
      <c r="I114" s="262"/>
      <c r="J114" s="253"/>
      <c r="K114" s="262"/>
      <c r="L114" s="262"/>
      <c r="M114" s="262"/>
      <c r="N114" s="262"/>
    </row>
    <row r="115" spans="1:14" s="244" customFormat="1" ht="15">
      <c r="A115" s="34">
        <v>7</v>
      </c>
      <c r="B115" s="36" t="s">
        <v>473</v>
      </c>
      <c r="C115" s="253">
        <f t="shared" si="9"/>
        <v>1366755</v>
      </c>
      <c r="D115" s="262">
        <v>1366755</v>
      </c>
      <c r="E115" s="262"/>
      <c r="F115" s="262"/>
      <c r="G115" s="262"/>
      <c r="H115" s="262"/>
      <c r="I115" s="262"/>
      <c r="J115" s="253"/>
      <c r="K115" s="262"/>
      <c r="L115" s="262"/>
      <c r="M115" s="262"/>
      <c r="N115" s="262"/>
    </row>
    <row r="116" spans="1:14" ht="15" customHeight="1">
      <c r="A116" s="249" t="s">
        <v>93</v>
      </c>
      <c r="B116" s="250" t="s">
        <v>415</v>
      </c>
      <c r="C116" s="253">
        <f t="shared" si="9"/>
        <v>12500</v>
      </c>
      <c r="D116" s="471"/>
      <c r="E116" s="471"/>
      <c r="F116" s="471">
        <v>12500</v>
      </c>
      <c r="G116" s="471"/>
      <c r="H116" s="471"/>
      <c r="I116" s="471"/>
      <c r="J116" s="253">
        <f t="shared" si="14"/>
        <v>0</v>
      </c>
      <c r="K116" s="471"/>
      <c r="L116" s="471"/>
      <c r="M116" s="471"/>
      <c r="N116" s="262"/>
    </row>
    <row r="117" spans="1:14">
      <c r="A117" s="249" t="s">
        <v>106</v>
      </c>
      <c r="B117" s="250" t="s">
        <v>416</v>
      </c>
      <c r="C117" s="253">
        <f t="shared" si="9"/>
        <v>2440</v>
      </c>
      <c r="D117" s="248"/>
      <c r="E117" s="248"/>
      <c r="F117" s="248"/>
      <c r="G117" s="248">
        <v>2440</v>
      </c>
      <c r="H117" s="248"/>
      <c r="I117" s="248"/>
      <c r="J117" s="253">
        <f t="shared" si="14"/>
        <v>0</v>
      </c>
      <c r="K117" s="248"/>
      <c r="L117" s="248"/>
      <c r="M117" s="248"/>
      <c r="N117" s="262"/>
    </row>
    <row r="118" spans="1:14">
      <c r="A118" s="249" t="s">
        <v>116</v>
      </c>
      <c r="B118" s="250" t="s">
        <v>417</v>
      </c>
      <c r="C118" s="253">
        <f t="shared" si="9"/>
        <v>307565</v>
      </c>
      <c r="D118" s="248"/>
      <c r="E118" s="248"/>
      <c r="F118" s="248"/>
      <c r="G118" s="248"/>
      <c r="H118" s="248">
        <v>307565</v>
      </c>
      <c r="I118" s="248"/>
      <c r="J118" s="253">
        <f t="shared" si="14"/>
        <v>0</v>
      </c>
      <c r="K118" s="248"/>
      <c r="L118" s="248"/>
      <c r="M118" s="248"/>
      <c r="N118" s="472"/>
    </row>
    <row r="119" spans="1:14">
      <c r="A119" s="249" t="s">
        <v>117</v>
      </c>
      <c r="B119" s="250" t="s">
        <v>418</v>
      </c>
      <c r="C119" s="253">
        <f t="shared" si="9"/>
        <v>0</v>
      </c>
      <c r="D119" s="248"/>
      <c r="E119" s="248"/>
      <c r="F119" s="248"/>
      <c r="G119" s="248"/>
      <c r="H119" s="248"/>
      <c r="I119" s="248"/>
      <c r="J119" s="253">
        <f t="shared" si="14"/>
        <v>0</v>
      </c>
      <c r="K119" s="248"/>
      <c r="L119" s="248"/>
      <c r="M119" s="248"/>
      <c r="N119" s="473"/>
    </row>
    <row r="120" spans="1:14">
      <c r="A120" s="249" t="s">
        <v>2003</v>
      </c>
      <c r="B120" s="250" t="s">
        <v>2001</v>
      </c>
      <c r="C120" s="253">
        <f t="shared" si="9"/>
        <v>4003810</v>
      </c>
      <c r="D120" s="248"/>
      <c r="E120" s="248"/>
      <c r="F120" s="248"/>
      <c r="G120" s="248"/>
      <c r="H120" s="248"/>
      <c r="I120" s="248"/>
      <c r="J120" s="253">
        <f t="shared" si="14"/>
        <v>0</v>
      </c>
      <c r="K120" s="248"/>
      <c r="L120" s="248"/>
      <c r="M120" s="248">
        <v>4003810</v>
      </c>
      <c r="N120" s="472"/>
    </row>
    <row r="121" spans="1:14">
      <c r="A121" s="474" t="s">
        <v>2004</v>
      </c>
      <c r="B121" s="475" t="s">
        <v>420</v>
      </c>
      <c r="C121" s="268">
        <f t="shared" si="9"/>
        <v>0</v>
      </c>
      <c r="D121" s="476"/>
      <c r="E121" s="476"/>
      <c r="F121" s="476"/>
      <c r="G121" s="476"/>
      <c r="H121" s="476"/>
      <c r="I121" s="476"/>
      <c r="J121" s="268">
        <f t="shared" si="14"/>
        <v>0</v>
      </c>
      <c r="K121" s="476"/>
      <c r="L121" s="476"/>
      <c r="M121" s="476"/>
      <c r="N121" s="477">
        <v>0</v>
      </c>
    </row>
    <row r="122" spans="1:14">
      <c r="C122" s="478"/>
    </row>
    <row r="123" spans="1:14">
      <c r="C123" s="478"/>
    </row>
    <row r="124" spans="1:14">
      <c r="C124" s="478"/>
    </row>
    <row r="125" spans="1:14">
      <c r="C125" s="479"/>
      <c r="D125" s="479"/>
    </row>
    <row r="126" spans="1:14">
      <c r="C126" s="479"/>
    </row>
  </sheetData>
  <mergeCells count="18">
    <mergeCell ref="E6:E7"/>
    <mergeCell ref="N6:N7"/>
    <mergeCell ref="A1:N1"/>
    <mergeCell ref="F6:F7"/>
    <mergeCell ref="G6:G7"/>
    <mergeCell ref="H6:H7"/>
    <mergeCell ref="I6:I7"/>
    <mergeCell ref="J6:L6"/>
    <mergeCell ref="M6:M7"/>
    <mergeCell ref="A2:N2"/>
    <mergeCell ref="A3:N3"/>
    <mergeCell ref="A4:N4"/>
    <mergeCell ref="E5:F5"/>
    <mergeCell ref="J5:K5"/>
    <mergeCell ref="A6:A7"/>
    <mergeCell ref="B6:B7"/>
    <mergeCell ref="C6:C7"/>
    <mergeCell ref="D6:D7"/>
  </mergeCells>
  <printOptions horizontalCentered="1"/>
  <pageMargins left="0.59055118110236227" right="0.59055118110236227" top="0.47244094488188981" bottom="0.47244094488188981" header="0.31496062992125984" footer="0.31496062992125984"/>
  <pageSetup scale="6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9E5A3-C2C8-42DA-A1B3-658A93E8EFCD}">
  <sheetPr>
    <tabColor rgb="FF92D050"/>
    <pageSetUpPr fitToPage="1"/>
  </sheetPr>
  <dimension ref="A1:R68"/>
  <sheetViews>
    <sheetView zoomScale="70" zoomScaleNormal="70" workbookViewId="0">
      <selection activeCell="E7" sqref="E7:E8"/>
    </sheetView>
  </sheetViews>
  <sheetFormatPr defaultColWidth="11.7109375" defaultRowHeight="18.75"/>
  <cols>
    <col min="1" max="1" width="6.85546875" style="203" customWidth="1"/>
    <col min="2" max="2" width="57" style="203" customWidth="1"/>
    <col min="3" max="3" width="14.5703125" style="203" bestFit="1" customWidth="1"/>
    <col min="4" max="4" width="15.42578125" style="203" customWidth="1"/>
    <col min="5" max="5" width="12.5703125" style="203" customWidth="1"/>
    <col min="6" max="6" width="12.140625" style="203" customWidth="1"/>
    <col min="7" max="7" width="14" style="203" bestFit="1" customWidth="1"/>
    <col min="8" max="9" width="11.140625" style="203" customWidth="1"/>
    <col min="10" max="10" width="12.5703125" style="203" customWidth="1"/>
    <col min="11" max="11" width="15" style="203" customWidth="1"/>
    <col min="12" max="12" width="14.5703125" style="203" bestFit="1" customWidth="1"/>
    <col min="13" max="13" width="17.5703125" style="203" customWidth="1"/>
    <col min="14" max="14" width="17.85546875" style="203" customWidth="1"/>
    <col min="15" max="15" width="13.42578125" style="203" customWidth="1"/>
    <col min="16" max="16" width="15.85546875" style="203" customWidth="1"/>
    <col min="17" max="17" width="17.85546875" style="203" customWidth="1"/>
    <col min="18" max="18" width="12.7109375" style="203" bestFit="1" customWidth="1"/>
    <col min="19" max="253" width="11.7109375" style="203"/>
    <col min="254" max="254" width="6.85546875" style="203" customWidth="1"/>
    <col min="255" max="255" width="42" style="203" customWidth="1"/>
    <col min="256" max="256" width="13.5703125" style="203" bestFit="1" customWidth="1"/>
    <col min="257" max="261" width="11.140625" style="203" customWidth="1"/>
    <col min="262" max="262" width="13.85546875" style="203" bestFit="1" customWidth="1"/>
    <col min="263" max="265" width="11.140625" style="203" customWidth="1"/>
    <col min="266" max="266" width="12.28515625" style="203" customWidth="1"/>
    <col min="267" max="267" width="12.85546875" style="203" bestFit="1" customWidth="1"/>
    <col min="268" max="268" width="13.5703125" style="203" customWidth="1"/>
    <col min="269" max="269" width="14" style="203" customWidth="1"/>
    <col min="270" max="270" width="11.140625" style="203" customWidth="1"/>
    <col min="271" max="271" width="13.42578125" style="203" customWidth="1"/>
    <col min="272" max="272" width="10.5703125" style="203" bestFit="1" customWidth="1"/>
    <col min="273" max="273" width="11.7109375" style="203"/>
    <col min="274" max="274" width="12.7109375" style="203" bestFit="1" customWidth="1"/>
    <col min="275" max="509" width="11.7109375" style="203"/>
    <col min="510" max="510" width="6.85546875" style="203" customWidth="1"/>
    <col min="511" max="511" width="42" style="203" customWidth="1"/>
    <col min="512" max="512" width="13.5703125" style="203" bestFit="1" customWidth="1"/>
    <col min="513" max="517" width="11.140625" style="203" customWidth="1"/>
    <col min="518" max="518" width="13.85546875" style="203" bestFit="1" customWidth="1"/>
    <col min="519" max="521" width="11.140625" style="203" customWidth="1"/>
    <col min="522" max="522" width="12.28515625" style="203" customWidth="1"/>
    <col min="523" max="523" width="12.85546875" style="203" bestFit="1" customWidth="1"/>
    <col min="524" max="524" width="13.5703125" style="203" customWidth="1"/>
    <col min="525" max="525" width="14" style="203" customWidth="1"/>
    <col min="526" max="526" width="11.140625" style="203" customWidth="1"/>
    <col min="527" max="527" width="13.42578125" style="203" customWidth="1"/>
    <col min="528" max="528" width="10.5703125" style="203" bestFit="1" customWidth="1"/>
    <col min="529" max="529" width="11.7109375" style="203"/>
    <col min="530" max="530" width="12.7109375" style="203" bestFit="1" customWidth="1"/>
    <col min="531" max="765" width="11.7109375" style="203"/>
    <col min="766" max="766" width="6.85546875" style="203" customWidth="1"/>
    <col min="767" max="767" width="42" style="203" customWidth="1"/>
    <col min="768" max="768" width="13.5703125" style="203" bestFit="1" customWidth="1"/>
    <col min="769" max="773" width="11.140625" style="203" customWidth="1"/>
    <col min="774" max="774" width="13.85546875" style="203" bestFit="1" customWidth="1"/>
    <col min="775" max="777" width="11.140625" style="203" customWidth="1"/>
    <col min="778" max="778" width="12.28515625" style="203" customWidth="1"/>
    <col min="779" max="779" width="12.85546875" style="203" bestFit="1" customWidth="1"/>
    <col min="780" max="780" width="13.5703125" style="203" customWidth="1"/>
    <col min="781" max="781" width="14" style="203" customWidth="1"/>
    <col min="782" max="782" width="11.140625" style="203" customWidth="1"/>
    <col min="783" max="783" width="13.42578125" style="203" customWidth="1"/>
    <col min="784" max="784" width="10.5703125" style="203" bestFit="1" customWidth="1"/>
    <col min="785" max="785" width="11.7109375" style="203"/>
    <col min="786" max="786" width="12.7109375" style="203" bestFit="1" customWidth="1"/>
    <col min="787" max="1021" width="11.7109375" style="203"/>
    <col min="1022" max="1022" width="6.85546875" style="203" customWidth="1"/>
    <col min="1023" max="1023" width="42" style="203" customWidth="1"/>
    <col min="1024" max="1024" width="13.5703125" style="203" bestFit="1" customWidth="1"/>
    <col min="1025" max="1029" width="11.140625" style="203" customWidth="1"/>
    <col min="1030" max="1030" width="13.85546875" style="203" bestFit="1" customWidth="1"/>
    <col min="1031" max="1033" width="11.140625" style="203" customWidth="1"/>
    <col min="1034" max="1034" width="12.28515625" style="203" customWidth="1"/>
    <col min="1035" max="1035" width="12.85546875" style="203" bestFit="1" customWidth="1"/>
    <col min="1036" max="1036" width="13.5703125" style="203" customWidth="1"/>
    <col min="1037" max="1037" width="14" style="203" customWidth="1"/>
    <col min="1038" max="1038" width="11.140625" style="203" customWidth="1"/>
    <col min="1039" max="1039" width="13.42578125" style="203" customWidth="1"/>
    <col min="1040" max="1040" width="10.5703125" style="203" bestFit="1" customWidth="1"/>
    <col min="1041" max="1041" width="11.7109375" style="203"/>
    <col min="1042" max="1042" width="12.7109375" style="203" bestFit="1" customWidth="1"/>
    <col min="1043" max="1277" width="11.7109375" style="203"/>
    <col min="1278" max="1278" width="6.85546875" style="203" customWidth="1"/>
    <col min="1279" max="1279" width="42" style="203" customWidth="1"/>
    <col min="1280" max="1280" width="13.5703125" style="203" bestFit="1" customWidth="1"/>
    <col min="1281" max="1285" width="11.140625" style="203" customWidth="1"/>
    <col min="1286" max="1286" width="13.85546875" style="203" bestFit="1" customWidth="1"/>
    <col min="1287" max="1289" width="11.140625" style="203" customWidth="1"/>
    <col min="1290" max="1290" width="12.28515625" style="203" customWidth="1"/>
    <col min="1291" max="1291" width="12.85546875" style="203" bestFit="1" customWidth="1"/>
    <col min="1292" max="1292" width="13.5703125" style="203" customWidth="1"/>
    <col min="1293" max="1293" width="14" style="203" customWidth="1"/>
    <col min="1294" max="1294" width="11.140625" style="203" customWidth="1"/>
    <col min="1295" max="1295" width="13.42578125" style="203" customWidth="1"/>
    <col min="1296" max="1296" width="10.5703125" style="203" bestFit="1" customWidth="1"/>
    <col min="1297" max="1297" width="11.7109375" style="203"/>
    <col min="1298" max="1298" width="12.7109375" style="203" bestFit="1" customWidth="1"/>
    <col min="1299" max="1533" width="11.7109375" style="203"/>
    <col min="1534" max="1534" width="6.85546875" style="203" customWidth="1"/>
    <col min="1535" max="1535" width="42" style="203" customWidth="1"/>
    <col min="1536" max="1536" width="13.5703125" style="203" bestFit="1" customWidth="1"/>
    <col min="1537" max="1541" width="11.140625" style="203" customWidth="1"/>
    <col min="1542" max="1542" width="13.85546875" style="203" bestFit="1" customWidth="1"/>
    <col min="1543" max="1545" width="11.140625" style="203" customWidth="1"/>
    <col min="1546" max="1546" width="12.28515625" style="203" customWidth="1"/>
    <col min="1547" max="1547" width="12.85546875" style="203" bestFit="1" customWidth="1"/>
    <col min="1548" max="1548" width="13.5703125" style="203" customWidth="1"/>
    <col min="1549" max="1549" width="14" style="203" customWidth="1"/>
    <col min="1550" max="1550" width="11.140625" style="203" customWidth="1"/>
    <col min="1551" max="1551" width="13.42578125" style="203" customWidth="1"/>
    <col min="1552" max="1552" width="10.5703125" style="203" bestFit="1" customWidth="1"/>
    <col min="1553" max="1553" width="11.7109375" style="203"/>
    <col min="1554" max="1554" width="12.7109375" style="203" bestFit="1" customWidth="1"/>
    <col min="1555" max="1789" width="11.7109375" style="203"/>
    <col min="1790" max="1790" width="6.85546875" style="203" customWidth="1"/>
    <col min="1791" max="1791" width="42" style="203" customWidth="1"/>
    <col min="1792" max="1792" width="13.5703125" style="203" bestFit="1" customWidth="1"/>
    <col min="1793" max="1797" width="11.140625" style="203" customWidth="1"/>
    <col min="1798" max="1798" width="13.85546875" style="203" bestFit="1" customWidth="1"/>
    <col min="1799" max="1801" width="11.140625" style="203" customWidth="1"/>
    <col min="1802" max="1802" width="12.28515625" style="203" customWidth="1"/>
    <col min="1803" max="1803" width="12.85546875" style="203" bestFit="1" customWidth="1"/>
    <col min="1804" max="1804" width="13.5703125" style="203" customWidth="1"/>
    <col min="1805" max="1805" width="14" style="203" customWidth="1"/>
    <col min="1806" max="1806" width="11.140625" style="203" customWidth="1"/>
    <col min="1807" max="1807" width="13.42578125" style="203" customWidth="1"/>
    <col min="1808" max="1808" width="10.5703125" style="203" bestFit="1" customWidth="1"/>
    <col min="1809" max="1809" width="11.7109375" style="203"/>
    <col min="1810" max="1810" width="12.7109375" style="203" bestFit="1" customWidth="1"/>
    <col min="1811" max="2045" width="11.7109375" style="203"/>
    <col min="2046" max="2046" width="6.85546875" style="203" customWidth="1"/>
    <col min="2047" max="2047" width="42" style="203" customWidth="1"/>
    <col min="2048" max="2048" width="13.5703125" style="203" bestFit="1" customWidth="1"/>
    <col min="2049" max="2053" width="11.140625" style="203" customWidth="1"/>
    <col min="2054" max="2054" width="13.85546875" style="203" bestFit="1" customWidth="1"/>
    <col min="2055" max="2057" width="11.140625" style="203" customWidth="1"/>
    <col min="2058" max="2058" width="12.28515625" style="203" customWidth="1"/>
    <col min="2059" max="2059" width="12.85546875" style="203" bestFit="1" customWidth="1"/>
    <col min="2060" max="2060" width="13.5703125" style="203" customWidth="1"/>
    <col min="2061" max="2061" width="14" style="203" customWidth="1"/>
    <col min="2062" max="2062" width="11.140625" style="203" customWidth="1"/>
    <col min="2063" max="2063" width="13.42578125" style="203" customWidth="1"/>
    <col min="2064" max="2064" width="10.5703125" style="203" bestFit="1" customWidth="1"/>
    <col min="2065" max="2065" width="11.7109375" style="203"/>
    <col min="2066" max="2066" width="12.7109375" style="203" bestFit="1" customWidth="1"/>
    <col min="2067" max="2301" width="11.7109375" style="203"/>
    <col min="2302" max="2302" width="6.85546875" style="203" customWidth="1"/>
    <col min="2303" max="2303" width="42" style="203" customWidth="1"/>
    <col min="2304" max="2304" width="13.5703125" style="203" bestFit="1" customWidth="1"/>
    <col min="2305" max="2309" width="11.140625" style="203" customWidth="1"/>
    <col min="2310" max="2310" width="13.85546875" style="203" bestFit="1" customWidth="1"/>
    <col min="2311" max="2313" width="11.140625" style="203" customWidth="1"/>
    <col min="2314" max="2314" width="12.28515625" style="203" customWidth="1"/>
    <col min="2315" max="2315" width="12.85546875" style="203" bestFit="1" customWidth="1"/>
    <col min="2316" max="2316" width="13.5703125" style="203" customWidth="1"/>
    <col min="2317" max="2317" width="14" style="203" customWidth="1"/>
    <col min="2318" max="2318" width="11.140625" style="203" customWidth="1"/>
    <col min="2319" max="2319" width="13.42578125" style="203" customWidth="1"/>
    <col min="2320" max="2320" width="10.5703125" style="203" bestFit="1" customWidth="1"/>
    <col min="2321" max="2321" width="11.7109375" style="203"/>
    <col min="2322" max="2322" width="12.7109375" style="203" bestFit="1" customWidth="1"/>
    <col min="2323" max="2557" width="11.7109375" style="203"/>
    <col min="2558" max="2558" width="6.85546875" style="203" customWidth="1"/>
    <col min="2559" max="2559" width="42" style="203" customWidth="1"/>
    <col min="2560" max="2560" width="13.5703125" style="203" bestFit="1" customWidth="1"/>
    <col min="2561" max="2565" width="11.140625" style="203" customWidth="1"/>
    <col min="2566" max="2566" width="13.85546875" style="203" bestFit="1" customWidth="1"/>
    <col min="2567" max="2569" width="11.140625" style="203" customWidth="1"/>
    <col min="2570" max="2570" width="12.28515625" style="203" customWidth="1"/>
    <col min="2571" max="2571" width="12.85546875" style="203" bestFit="1" customWidth="1"/>
    <col min="2572" max="2572" width="13.5703125" style="203" customWidth="1"/>
    <col min="2573" max="2573" width="14" style="203" customWidth="1"/>
    <col min="2574" max="2574" width="11.140625" style="203" customWidth="1"/>
    <col min="2575" max="2575" width="13.42578125" style="203" customWidth="1"/>
    <col min="2576" max="2576" width="10.5703125" style="203" bestFit="1" customWidth="1"/>
    <col min="2577" max="2577" width="11.7109375" style="203"/>
    <col min="2578" max="2578" width="12.7109375" style="203" bestFit="1" customWidth="1"/>
    <col min="2579" max="2813" width="11.7109375" style="203"/>
    <col min="2814" max="2814" width="6.85546875" style="203" customWidth="1"/>
    <col min="2815" max="2815" width="42" style="203" customWidth="1"/>
    <col min="2816" max="2816" width="13.5703125" style="203" bestFit="1" customWidth="1"/>
    <col min="2817" max="2821" width="11.140625" style="203" customWidth="1"/>
    <col min="2822" max="2822" width="13.85546875" style="203" bestFit="1" customWidth="1"/>
    <col min="2823" max="2825" width="11.140625" style="203" customWidth="1"/>
    <col min="2826" max="2826" width="12.28515625" style="203" customWidth="1"/>
    <col min="2827" max="2827" width="12.85546875" style="203" bestFit="1" customWidth="1"/>
    <col min="2828" max="2828" width="13.5703125" style="203" customWidth="1"/>
    <col min="2829" max="2829" width="14" style="203" customWidth="1"/>
    <col min="2830" max="2830" width="11.140625" style="203" customWidth="1"/>
    <col min="2831" max="2831" width="13.42578125" style="203" customWidth="1"/>
    <col min="2832" max="2832" width="10.5703125" style="203" bestFit="1" customWidth="1"/>
    <col min="2833" max="2833" width="11.7109375" style="203"/>
    <col min="2834" max="2834" width="12.7109375" style="203" bestFit="1" customWidth="1"/>
    <col min="2835" max="3069" width="11.7109375" style="203"/>
    <col min="3070" max="3070" width="6.85546875" style="203" customWidth="1"/>
    <col min="3071" max="3071" width="42" style="203" customWidth="1"/>
    <col min="3072" max="3072" width="13.5703125" style="203" bestFit="1" customWidth="1"/>
    <col min="3073" max="3077" width="11.140625" style="203" customWidth="1"/>
    <col min="3078" max="3078" width="13.85546875" style="203" bestFit="1" customWidth="1"/>
    <col min="3079" max="3081" width="11.140625" style="203" customWidth="1"/>
    <col min="3082" max="3082" width="12.28515625" style="203" customWidth="1"/>
    <col min="3083" max="3083" width="12.85546875" style="203" bestFit="1" customWidth="1"/>
    <col min="3084" max="3084" width="13.5703125" style="203" customWidth="1"/>
    <col min="3085" max="3085" width="14" style="203" customWidth="1"/>
    <col min="3086" max="3086" width="11.140625" style="203" customWidth="1"/>
    <col min="3087" max="3087" width="13.42578125" style="203" customWidth="1"/>
    <col min="3088" max="3088" width="10.5703125" style="203" bestFit="1" customWidth="1"/>
    <col min="3089" max="3089" width="11.7109375" style="203"/>
    <col min="3090" max="3090" width="12.7109375" style="203" bestFit="1" customWidth="1"/>
    <col min="3091" max="3325" width="11.7109375" style="203"/>
    <col min="3326" max="3326" width="6.85546875" style="203" customWidth="1"/>
    <col min="3327" max="3327" width="42" style="203" customWidth="1"/>
    <col min="3328" max="3328" width="13.5703125" style="203" bestFit="1" customWidth="1"/>
    <col min="3329" max="3333" width="11.140625" style="203" customWidth="1"/>
    <col min="3334" max="3334" width="13.85546875" style="203" bestFit="1" customWidth="1"/>
    <col min="3335" max="3337" width="11.140625" style="203" customWidth="1"/>
    <col min="3338" max="3338" width="12.28515625" style="203" customWidth="1"/>
    <col min="3339" max="3339" width="12.85546875" style="203" bestFit="1" customWidth="1"/>
    <col min="3340" max="3340" width="13.5703125" style="203" customWidth="1"/>
    <col min="3341" max="3341" width="14" style="203" customWidth="1"/>
    <col min="3342" max="3342" width="11.140625" style="203" customWidth="1"/>
    <col min="3343" max="3343" width="13.42578125" style="203" customWidth="1"/>
    <col min="3344" max="3344" width="10.5703125" style="203" bestFit="1" customWidth="1"/>
    <col min="3345" max="3345" width="11.7109375" style="203"/>
    <col min="3346" max="3346" width="12.7109375" style="203" bestFit="1" customWidth="1"/>
    <col min="3347" max="3581" width="11.7109375" style="203"/>
    <col min="3582" max="3582" width="6.85546875" style="203" customWidth="1"/>
    <col min="3583" max="3583" width="42" style="203" customWidth="1"/>
    <col min="3584" max="3584" width="13.5703125" style="203" bestFit="1" customWidth="1"/>
    <col min="3585" max="3589" width="11.140625" style="203" customWidth="1"/>
    <col min="3590" max="3590" width="13.85546875" style="203" bestFit="1" customWidth="1"/>
    <col min="3591" max="3593" width="11.140625" style="203" customWidth="1"/>
    <col min="3594" max="3594" width="12.28515625" style="203" customWidth="1"/>
    <col min="3595" max="3595" width="12.85546875" style="203" bestFit="1" customWidth="1"/>
    <col min="3596" max="3596" width="13.5703125" style="203" customWidth="1"/>
    <col min="3597" max="3597" width="14" style="203" customWidth="1"/>
    <col min="3598" max="3598" width="11.140625" style="203" customWidth="1"/>
    <col min="3599" max="3599" width="13.42578125" style="203" customWidth="1"/>
    <col min="3600" max="3600" width="10.5703125" style="203" bestFit="1" customWidth="1"/>
    <col min="3601" max="3601" width="11.7109375" style="203"/>
    <col min="3602" max="3602" width="12.7109375" style="203" bestFit="1" customWidth="1"/>
    <col min="3603" max="3837" width="11.7109375" style="203"/>
    <col min="3838" max="3838" width="6.85546875" style="203" customWidth="1"/>
    <col min="3839" max="3839" width="42" style="203" customWidth="1"/>
    <col min="3840" max="3840" width="13.5703125" style="203" bestFit="1" customWidth="1"/>
    <col min="3841" max="3845" width="11.140625" style="203" customWidth="1"/>
    <col min="3846" max="3846" width="13.85546875" style="203" bestFit="1" customWidth="1"/>
    <col min="3847" max="3849" width="11.140625" style="203" customWidth="1"/>
    <col min="3850" max="3850" width="12.28515625" style="203" customWidth="1"/>
    <col min="3851" max="3851" width="12.85546875" style="203" bestFit="1" customWidth="1"/>
    <col min="3852" max="3852" width="13.5703125" style="203" customWidth="1"/>
    <col min="3853" max="3853" width="14" style="203" customWidth="1"/>
    <col min="3854" max="3854" width="11.140625" style="203" customWidth="1"/>
    <col min="3855" max="3855" width="13.42578125" style="203" customWidth="1"/>
    <col min="3856" max="3856" width="10.5703125" style="203" bestFit="1" customWidth="1"/>
    <col min="3857" max="3857" width="11.7109375" style="203"/>
    <col min="3858" max="3858" width="12.7109375" style="203" bestFit="1" customWidth="1"/>
    <col min="3859" max="4093" width="11.7109375" style="203"/>
    <col min="4094" max="4094" width="6.85546875" style="203" customWidth="1"/>
    <col min="4095" max="4095" width="42" style="203" customWidth="1"/>
    <col min="4096" max="4096" width="13.5703125" style="203" bestFit="1" customWidth="1"/>
    <col min="4097" max="4101" width="11.140625" style="203" customWidth="1"/>
    <col min="4102" max="4102" width="13.85546875" style="203" bestFit="1" customWidth="1"/>
    <col min="4103" max="4105" width="11.140625" style="203" customWidth="1"/>
    <col min="4106" max="4106" width="12.28515625" style="203" customWidth="1"/>
    <col min="4107" max="4107" width="12.85546875" style="203" bestFit="1" customWidth="1"/>
    <col min="4108" max="4108" width="13.5703125" style="203" customWidth="1"/>
    <col min="4109" max="4109" width="14" style="203" customWidth="1"/>
    <col min="4110" max="4110" width="11.140625" style="203" customWidth="1"/>
    <col min="4111" max="4111" width="13.42578125" style="203" customWidth="1"/>
    <col min="4112" max="4112" width="10.5703125" style="203" bestFit="1" customWidth="1"/>
    <col min="4113" max="4113" width="11.7109375" style="203"/>
    <col min="4114" max="4114" width="12.7109375" style="203" bestFit="1" customWidth="1"/>
    <col min="4115" max="4349" width="11.7109375" style="203"/>
    <col min="4350" max="4350" width="6.85546875" style="203" customWidth="1"/>
    <col min="4351" max="4351" width="42" style="203" customWidth="1"/>
    <col min="4352" max="4352" width="13.5703125" style="203" bestFit="1" customWidth="1"/>
    <col min="4353" max="4357" width="11.140625" style="203" customWidth="1"/>
    <col min="4358" max="4358" width="13.85546875" style="203" bestFit="1" customWidth="1"/>
    <col min="4359" max="4361" width="11.140625" style="203" customWidth="1"/>
    <col min="4362" max="4362" width="12.28515625" style="203" customWidth="1"/>
    <col min="4363" max="4363" width="12.85546875" style="203" bestFit="1" customWidth="1"/>
    <col min="4364" max="4364" width="13.5703125" style="203" customWidth="1"/>
    <col min="4365" max="4365" width="14" style="203" customWidth="1"/>
    <col min="4366" max="4366" width="11.140625" style="203" customWidth="1"/>
    <col min="4367" max="4367" width="13.42578125" style="203" customWidth="1"/>
    <col min="4368" max="4368" width="10.5703125" style="203" bestFit="1" customWidth="1"/>
    <col min="4369" max="4369" width="11.7109375" style="203"/>
    <col min="4370" max="4370" width="12.7109375" style="203" bestFit="1" customWidth="1"/>
    <col min="4371" max="4605" width="11.7109375" style="203"/>
    <col min="4606" max="4606" width="6.85546875" style="203" customWidth="1"/>
    <col min="4607" max="4607" width="42" style="203" customWidth="1"/>
    <col min="4608" max="4608" width="13.5703125" style="203" bestFit="1" customWidth="1"/>
    <col min="4609" max="4613" width="11.140625" style="203" customWidth="1"/>
    <col min="4614" max="4614" width="13.85546875" style="203" bestFit="1" customWidth="1"/>
    <col min="4615" max="4617" width="11.140625" style="203" customWidth="1"/>
    <col min="4618" max="4618" width="12.28515625" style="203" customWidth="1"/>
    <col min="4619" max="4619" width="12.85546875" style="203" bestFit="1" customWidth="1"/>
    <col min="4620" max="4620" width="13.5703125" style="203" customWidth="1"/>
    <col min="4621" max="4621" width="14" style="203" customWidth="1"/>
    <col min="4622" max="4622" width="11.140625" style="203" customWidth="1"/>
    <col min="4623" max="4623" width="13.42578125" style="203" customWidth="1"/>
    <col min="4624" max="4624" width="10.5703125" style="203" bestFit="1" customWidth="1"/>
    <col min="4625" max="4625" width="11.7109375" style="203"/>
    <col min="4626" max="4626" width="12.7109375" style="203" bestFit="1" customWidth="1"/>
    <col min="4627" max="4861" width="11.7109375" style="203"/>
    <col min="4862" max="4862" width="6.85546875" style="203" customWidth="1"/>
    <col min="4863" max="4863" width="42" style="203" customWidth="1"/>
    <col min="4864" max="4864" width="13.5703125" style="203" bestFit="1" customWidth="1"/>
    <col min="4865" max="4869" width="11.140625" style="203" customWidth="1"/>
    <col min="4870" max="4870" width="13.85546875" style="203" bestFit="1" customWidth="1"/>
    <col min="4871" max="4873" width="11.140625" style="203" customWidth="1"/>
    <col min="4874" max="4874" width="12.28515625" style="203" customWidth="1"/>
    <col min="4875" max="4875" width="12.85546875" style="203" bestFit="1" customWidth="1"/>
    <col min="4876" max="4876" width="13.5703125" style="203" customWidth="1"/>
    <col min="4877" max="4877" width="14" style="203" customWidth="1"/>
    <col min="4878" max="4878" width="11.140625" style="203" customWidth="1"/>
    <col min="4879" max="4879" width="13.42578125" style="203" customWidth="1"/>
    <col min="4880" max="4880" width="10.5703125" style="203" bestFit="1" customWidth="1"/>
    <col min="4881" max="4881" width="11.7109375" style="203"/>
    <col min="4882" max="4882" width="12.7109375" style="203" bestFit="1" customWidth="1"/>
    <col min="4883" max="5117" width="11.7109375" style="203"/>
    <col min="5118" max="5118" width="6.85546875" style="203" customWidth="1"/>
    <col min="5119" max="5119" width="42" style="203" customWidth="1"/>
    <col min="5120" max="5120" width="13.5703125" style="203" bestFit="1" customWidth="1"/>
    <col min="5121" max="5125" width="11.140625" style="203" customWidth="1"/>
    <col min="5126" max="5126" width="13.85546875" style="203" bestFit="1" customWidth="1"/>
    <col min="5127" max="5129" width="11.140625" style="203" customWidth="1"/>
    <col min="5130" max="5130" width="12.28515625" style="203" customWidth="1"/>
    <col min="5131" max="5131" width="12.85546875" style="203" bestFit="1" customWidth="1"/>
    <col min="5132" max="5132" width="13.5703125" style="203" customWidth="1"/>
    <col min="5133" max="5133" width="14" style="203" customWidth="1"/>
    <col min="5134" max="5134" width="11.140625" style="203" customWidth="1"/>
    <col min="5135" max="5135" width="13.42578125" style="203" customWidth="1"/>
    <col min="5136" max="5136" width="10.5703125" style="203" bestFit="1" customWidth="1"/>
    <col min="5137" max="5137" width="11.7109375" style="203"/>
    <col min="5138" max="5138" width="12.7109375" style="203" bestFit="1" customWidth="1"/>
    <col min="5139" max="5373" width="11.7109375" style="203"/>
    <col min="5374" max="5374" width="6.85546875" style="203" customWidth="1"/>
    <col min="5375" max="5375" width="42" style="203" customWidth="1"/>
    <col min="5376" max="5376" width="13.5703125" style="203" bestFit="1" customWidth="1"/>
    <col min="5377" max="5381" width="11.140625" style="203" customWidth="1"/>
    <col min="5382" max="5382" width="13.85546875" style="203" bestFit="1" customWidth="1"/>
    <col min="5383" max="5385" width="11.140625" style="203" customWidth="1"/>
    <col min="5386" max="5386" width="12.28515625" style="203" customWidth="1"/>
    <col min="5387" max="5387" width="12.85546875" style="203" bestFit="1" customWidth="1"/>
    <col min="5388" max="5388" width="13.5703125" style="203" customWidth="1"/>
    <col min="5389" max="5389" width="14" style="203" customWidth="1"/>
    <col min="5390" max="5390" width="11.140625" style="203" customWidth="1"/>
    <col min="5391" max="5391" width="13.42578125" style="203" customWidth="1"/>
    <col min="5392" max="5392" width="10.5703125" style="203" bestFit="1" customWidth="1"/>
    <col min="5393" max="5393" width="11.7109375" style="203"/>
    <col min="5394" max="5394" width="12.7109375" style="203" bestFit="1" customWidth="1"/>
    <col min="5395" max="5629" width="11.7109375" style="203"/>
    <col min="5630" max="5630" width="6.85546875" style="203" customWidth="1"/>
    <col min="5631" max="5631" width="42" style="203" customWidth="1"/>
    <col min="5632" max="5632" width="13.5703125" style="203" bestFit="1" customWidth="1"/>
    <col min="5633" max="5637" width="11.140625" style="203" customWidth="1"/>
    <col min="5638" max="5638" width="13.85546875" style="203" bestFit="1" customWidth="1"/>
    <col min="5639" max="5641" width="11.140625" style="203" customWidth="1"/>
    <col min="5642" max="5642" width="12.28515625" style="203" customWidth="1"/>
    <col min="5643" max="5643" width="12.85546875" style="203" bestFit="1" customWidth="1"/>
    <col min="5644" max="5644" width="13.5703125" style="203" customWidth="1"/>
    <col min="5645" max="5645" width="14" style="203" customWidth="1"/>
    <col min="5646" max="5646" width="11.140625" style="203" customWidth="1"/>
    <col min="5647" max="5647" width="13.42578125" style="203" customWidth="1"/>
    <col min="5648" max="5648" width="10.5703125" style="203" bestFit="1" customWidth="1"/>
    <col min="5649" max="5649" width="11.7109375" style="203"/>
    <col min="5650" max="5650" width="12.7109375" style="203" bestFit="1" customWidth="1"/>
    <col min="5651" max="5885" width="11.7109375" style="203"/>
    <col min="5886" max="5886" width="6.85546875" style="203" customWidth="1"/>
    <col min="5887" max="5887" width="42" style="203" customWidth="1"/>
    <col min="5888" max="5888" width="13.5703125" style="203" bestFit="1" customWidth="1"/>
    <col min="5889" max="5893" width="11.140625" style="203" customWidth="1"/>
    <col min="5894" max="5894" width="13.85546875" style="203" bestFit="1" customWidth="1"/>
    <col min="5895" max="5897" width="11.140625" style="203" customWidth="1"/>
    <col min="5898" max="5898" width="12.28515625" style="203" customWidth="1"/>
    <col min="5899" max="5899" width="12.85546875" style="203" bestFit="1" customWidth="1"/>
    <col min="5900" max="5900" width="13.5703125" style="203" customWidth="1"/>
    <col min="5901" max="5901" width="14" style="203" customWidth="1"/>
    <col min="5902" max="5902" width="11.140625" style="203" customWidth="1"/>
    <col min="5903" max="5903" width="13.42578125" style="203" customWidth="1"/>
    <col min="5904" max="5904" width="10.5703125" style="203" bestFit="1" customWidth="1"/>
    <col min="5905" max="5905" width="11.7109375" style="203"/>
    <col min="5906" max="5906" width="12.7109375" style="203" bestFit="1" customWidth="1"/>
    <col min="5907" max="6141" width="11.7109375" style="203"/>
    <col min="6142" max="6142" width="6.85546875" style="203" customWidth="1"/>
    <col min="6143" max="6143" width="42" style="203" customWidth="1"/>
    <col min="6144" max="6144" width="13.5703125" style="203" bestFit="1" customWidth="1"/>
    <col min="6145" max="6149" width="11.140625" style="203" customWidth="1"/>
    <col min="6150" max="6150" width="13.85546875" style="203" bestFit="1" customWidth="1"/>
    <col min="6151" max="6153" width="11.140625" style="203" customWidth="1"/>
    <col min="6154" max="6154" width="12.28515625" style="203" customWidth="1"/>
    <col min="6155" max="6155" width="12.85546875" style="203" bestFit="1" customWidth="1"/>
    <col min="6156" max="6156" width="13.5703125" style="203" customWidth="1"/>
    <col min="6157" max="6157" width="14" style="203" customWidth="1"/>
    <col min="6158" max="6158" width="11.140625" style="203" customWidth="1"/>
    <col min="6159" max="6159" width="13.42578125" style="203" customWidth="1"/>
    <col min="6160" max="6160" width="10.5703125" style="203" bestFit="1" customWidth="1"/>
    <col min="6161" max="6161" width="11.7109375" style="203"/>
    <col min="6162" max="6162" width="12.7109375" style="203" bestFit="1" customWidth="1"/>
    <col min="6163" max="6397" width="11.7109375" style="203"/>
    <col min="6398" max="6398" width="6.85546875" style="203" customWidth="1"/>
    <col min="6399" max="6399" width="42" style="203" customWidth="1"/>
    <col min="6400" max="6400" width="13.5703125" style="203" bestFit="1" customWidth="1"/>
    <col min="6401" max="6405" width="11.140625" style="203" customWidth="1"/>
    <col min="6406" max="6406" width="13.85546875" style="203" bestFit="1" customWidth="1"/>
    <col min="6407" max="6409" width="11.140625" style="203" customWidth="1"/>
    <col min="6410" max="6410" width="12.28515625" style="203" customWidth="1"/>
    <col min="6411" max="6411" width="12.85546875" style="203" bestFit="1" customWidth="1"/>
    <col min="6412" max="6412" width="13.5703125" style="203" customWidth="1"/>
    <col min="6413" max="6413" width="14" style="203" customWidth="1"/>
    <col min="6414" max="6414" width="11.140625" style="203" customWidth="1"/>
    <col min="6415" max="6415" width="13.42578125" style="203" customWidth="1"/>
    <col min="6416" max="6416" width="10.5703125" style="203" bestFit="1" customWidth="1"/>
    <col min="6417" max="6417" width="11.7109375" style="203"/>
    <col min="6418" max="6418" width="12.7109375" style="203" bestFit="1" customWidth="1"/>
    <col min="6419" max="6653" width="11.7109375" style="203"/>
    <col min="6654" max="6654" width="6.85546875" style="203" customWidth="1"/>
    <col min="6655" max="6655" width="42" style="203" customWidth="1"/>
    <col min="6656" max="6656" width="13.5703125" style="203" bestFit="1" customWidth="1"/>
    <col min="6657" max="6661" width="11.140625" style="203" customWidth="1"/>
    <col min="6662" max="6662" width="13.85546875" style="203" bestFit="1" customWidth="1"/>
    <col min="6663" max="6665" width="11.140625" style="203" customWidth="1"/>
    <col min="6666" max="6666" width="12.28515625" style="203" customWidth="1"/>
    <col min="6667" max="6667" width="12.85546875" style="203" bestFit="1" customWidth="1"/>
    <col min="6668" max="6668" width="13.5703125" style="203" customWidth="1"/>
    <col min="6669" max="6669" width="14" style="203" customWidth="1"/>
    <col min="6670" max="6670" width="11.140625" style="203" customWidth="1"/>
    <col min="6671" max="6671" width="13.42578125" style="203" customWidth="1"/>
    <col min="6672" max="6672" width="10.5703125" style="203" bestFit="1" customWidth="1"/>
    <col min="6673" max="6673" width="11.7109375" style="203"/>
    <col min="6674" max="6674" width="12.7109375" style="203" bestFit="1" customWidth="1"/>
    <col min="6675" max="6909" width="11.7109375" style="203"/>
    <col min="6910" max="6910" width="6.85546875" style="203" customWidth="1"/>
    <col min="6911" max="6911" width="42" style="203" customWidth="1"/>
    <col min="6912" max="6912" width="13.5703125" style="203" bestFit="1" customWidth="1"/>
    <col min="6913" max="6917" width="11.140625" style="203" customWidth="1"/>
    <col min="6918" max="6918" width="13.85546875" style="203" bestFit="1" customWidth="1"/>
    <col min="6919" max="6921" width="11.140625" style="203" customWidth="1"/>
    <col min="6922" max="6922" width="12.28515625" style="203" customWidth="1"/>
    <col min="6923" max="6923" width="12.85546875" style="203" bestFit="1" customWidth="1"/>
    <col min="6924" max="6924" width="13.5703125" style="203" customWidth="1"/>
    <col min="6925" max="6925" width="14" style="203" customWidth="1"/>
    <col min="6926" max="6926" width="11.140625" style="203" customWidth="1"/>
    <col min="6927" max="6927" width="13.42578125" style="203" customWidth="1"/>
    <col min="6928" max="6928" width="10.5703125" style="203" bestFit="1" customWidth="1"/>
    <col min="6929" max="6929" width="11.7109375" style="203"/>
    <col min="6930" max="6930" width="12.7109375" style="203" bestFit="1" customWidth="1"/>
    <col min="6931" max="7165" width="11.7109375" style="203"/>
    <col min="7166" max="7166" width="6.85546875" style="203" customWidth="1"/>
    <col min="7167" max="7167" width="42" style="203" customWidth="1"/>
    <col min="7168" max="7168" width="13.5703125" style="203" bestFit="1" customWidth="1"/>
    <col min="7169" max="7173" width="11.140625" style="203" customWidth="1"/>
    <col min="7174" max="7174" width="13.85546875" style="203" bestFit="1" customWidth="1"/>
    <col min="7175" max="7177" width="11.140625" style="203" customWidth="1"/>
    <col min="7178" max="7178" width="12.28515625" style="203" customWidth="1"/>
    <col min="7179" max="7179" width="12.85546875" style="203" bestFit="1" customWidth="1"/>
    <col min="7180" max="7180" width="13.5703125" style="203" customWidth="1"/>
    <col min="7181" max="7181" width="14" style="203" customWidth="1"/>
    <col min="7182" max="7182" width="11.140625" style="203" customWidth="1"/>
    <col min="7183" max="7183" width="13.42578125" style="203" customWidth="1"/>
    <col min="7184" max="7184" width="10.5703125" style="203" bestFit="1" customWidth="1"/>
    <col min="7185" max="7185" width="11.7109375" style="203"/>
    <col min="7186" max="7186" width="12.7109375" style="203" bestFit="1" customWidth="1"/>
    <col min="7187" max="7421" width="11.7109375" style="203"/>
    <col min="7422" max="7422" width="6.85546875" style="203" customWidth="1"/>
    <col min="7423" max="7423" width="42" style="203" customWidth="1"/>
    <col min="7424" max="7424" width="13.5703125" style="203" bestFit="1" customWidth="1"/>
    <col min="7425" max="7429" width="11.140625" style="203" customWidth="1"/>
    <col min="7430" max="7430" width="13.85546875" style="203" bestFit="1" customWidth="1"/>
    <col min="7431" max="7433" width="11.140625" style="203" customWidth="1"/>
    <col min="7434" max="7434" width="12.28515625" style="203" customWidth="1"/>
    <col min="7435" max="7435" width="12.85546875" style="203" bestFit="1" customWidth="1"/>
    <col min="7436" max="7436" width="13.5703125" style="203" customWidth="1"/>
    <col min="7437" max="7437" width="14" style="203" customWidth="1"/>
    <col min="7438" max="7438" width="11.140625" style="203" customWidth="1"/>
    <col min="7439" max="7439" width="13.42578125" style="203" customWidth="1"/>
    <col min="7440" max="7440" width="10.5703125" style="203" bestFit="1" customWidth="1"/>
    <col min="7441" max="7441" width="11.7109375" style="203"/>
    <col min="7442" max="7442" width="12.7109375" style="203" bestFit="1" customWidth="1"/>
    <col min="7443" max="7677" width="11.7109375" style="203"/>
    <col min="7678" max="7678" width="6.85546875" style="203" customWidth="1"/>
    <col min="7679" max="7679" width="42" style="203" customWidth="1"/>
    <col min="7680" max="7680" width="13.5703125" style="203" bestFit="1" customWidth="1"/>
    <col min="7681" max="7685" width="11.140625" style="203" customWidth="1"/>
    <col min="7686" max="7686" width="13.85546875" style="203" bestFit="1" customWidth="1"/>
    <col min="7687" max="7689" width="11.140625" style="203" customWidth="1"/>
    <col min="7690" max="7690" width="12.28515625" style="203" customWidth="1"/>
    <col min="7691" max="7691" width="12.85546875" style="203" bestFit="1" customWidth="1"/>
    <col min="7692" max="7692" width="13.5703125" style="203" customWidth="1"/>
    <col min="7693" max="7693" width="14" style="203" customWidth="1"/>
    <col min="7694" max="7694" width="11.140625" style="203" customWidth="1"/>
    <col min="7695" max="7695" width="13.42578125" style="203" customWidth="1"/>
    <col min="7696" max="7696" width="10.5703125" style="203" bestFit="1" customWidth="1"/>
    <col min="7697" max="7697" width="11.7109375" style="203"/>
    <col min="7698" max="7698" width="12.7109375" style="203" bestFit="1" customWidth="1"/>
    <col min="7699" max="7933" width="11.7109375" style="203"/>
    <col min="7934" max="7934" width="6.85546875" style="203" customWidth="1"/>
    <col min="7935" max="7935" width="42" style="203" customWidth="1"/>
    <col min="7936" max="7936" width="13.5703125" style="203" bestFit="1" customWidth="1"/>
    <col min="7937" max="7941" width="11.140625" style="203" customWidth="1"/>
    <col min="7942" max="7942" width="13.85546875" style="203" bestFit="1" customWidth="1"/>
    <col min="7943" max="7945" width="11.140625" style="203" customWidth="1"/>
    <col min="7946" max="7946" width="12.28515625" style="203" customWidth="1"/>
    <col min="7947" max="7947" width="12.85546875" style="203" bestFit="1" customWidth="1"/>
    <col min="7948" max="7948" width="13.5703125" style="203" customWidth="1"/>
    <col min="7949" max="7949" width="14" style="203" customWidth="1"/>
    <col min="7950" max="7950" width="11.140625" style="203" customWidth="1"/>
    <col min="7951" max="7951" width="13.42578125" style="203" customWidth="1"/>
    <col min="7952" max="7952" width="10.5703125" style="203" bestFit="1" customWidth="1"/>
    <col min="7953" max="7953" width="11.7109375" style="203"/>
    <col min="7954" max="7954" width="12.7109375" style="203" bestFit="1" customWidth="1"/>
    <col min="7955" max="8189" width="11.7109375" style="203"/>
    <col min="8190" max="8190" width="6.85546875" style="203" customWidth="1"/>
    <col min="8191" max="8191" width="42" style="203" customWidth="1"/>
    <col min="8192" max="8192" width="13.5703125" style="203" bestFit="1" customWidth="1"/>
    <col min="8193" max="8197" width="11.140625" style="203" customWidth="1"/>
    <col min="8198" max="8198" width="13.85546875" style="203" bestFit="1" customWidth="1"/>
    <col min="8199" max="8201" width="11.140625" style="203" customWidth="1"/>
    <col min="8202" max="8202" width="12.28515625" style="203" customWidth="1"/>
    <col min="8203" max="8203" width="12.85546875" style="203" bestFit="1" customWidth="1"/>
    <col min="8204" max="8204" width="13.5703125" style="203" customWidth="1"/>
    <col min="8205" max="8205" width="14" style="203" customWidth="1"/>
    <col min="8206" max="8206" width="11.140625" style="203" customWidth="1"/>
    <col min="8207" max="8207" width="13.42578125" style="203" customWidth="1"/>
    <col min="8208" max="8208" width="10.5703125" style="203" bestFit="1" customWidth="1"/>
    <col min="8209" max="8209" width="11.7109375" style="203"/>
    <col min="8210" max="8210" width="12.7109375" style="203" bestFit="1" customWidth="1"/>
    <col min="8211" max="8445" width="11.7109375" style="203"/>
    <col min="8446" max="8446" width="6.85546875" style="203" customWidth="1"/>
    <col min="8447" max="8447" width="42" style="203" customWidth="1"/>
    <col min="8448" max="8448" width="13.5703125" style="203" bestFit="1" customWidth="1"/>
    <col min="8449" max="8453" width="11.140625" style="203" customWidth="1"/>
    <col min="8454" max="8454" width="13.85546875" style="203" bestFit="1" customWidth="1"/>
    <col min="8455" max="8457" width="11.140625" style="203" customWidth="1"/>
    <col min="8458" max="8458" width="12.28515625" style="203" customWidth="1"/>
    <col min="8459" max="8459" width="12.85546875" style="203" bestFit="1" customWidth="1"/>
    <col min="8460" max="8460" width="13.5703125" style="203" customWidth="1"/>
    <col min="8461" max="8461" width="14" style="203" customWidth="1"/>
    <col min="8462" max="8462" width="11.140625" style="203" customWidth="1"/>
    <col min="8463" max="8463" width="13.42578125" style="203" customWidth="1"/>
    <col min="8464" max="8464" width="10.5703125" style="203" bestFit="1" customWidth="1"/>
    <col min="8465" max="8465" width="11.7109375" style="203"/>
    <col min="8466" max="8466" width="12.7109375" style="203" bestFit="1" customWidth="1"/>
    <col min="8467" max="8701" width="11.7109375" style="203"/>
    <col min="8702" max="8702" width="6.85546875" style="203" customWidth="1"/>
    <col min="8703" max="8703" width="42" style="203" customWidth="1"/>
    <col min="8704" max="8704" width="13.5703125" style="203" bestFit="1" customWidth="1"/>
    <col min="8705" max="8709" width="11.140625" style="203" customWidth="1"/>
    <col min="8710" max="8710" width="13.85546875" style="203" bestFit="1" customWidth="1"/>
    <col min="8711" max="8713" width="11.140625" style="203" customWidth="1"/>
    <col min="8714" max="8714" width="12.28515625" style="203" customWidth="1"/>
    <col min="8715" max="8715" width="12.85546875" style="203" bestFit="1" customWidth="1"/>
    <col min="8716" max="8716" width="13.5703125" style="203" customWidth="1"/>
    <col min="8717" max="8717" width="14" style="203" customWidth="1"/>
    <col min="8718" max="8718" width="11.140625" style="203" customWidth="1"/>
    <col min="8719" max="8719" width="13.42578125" style="203" customWidth="1"/>
    <col min="8720" max="8720" width="10.5703125" style="203" bestFit="1" customWidth="1"/>
    <col min="8721" max="8721" width="11.7109375" style="203"/>
    <col min="8722" max="8722" width="12.7109375" style="203" bestFit="1" customWidth="1"/>
    <col min="8723" max="8957" width="11.7109375" style="203"/>
    <col min="8958" max="8958" width="6.85546875" style="203" customWidth="1"/>
    <col min="8959" max="8959" width="42" style="203" customWidth="1"/>
    <col min="8960" max="8960" width="13.5703125" style="203" bestFit="1" customWidth="1"/>
    <col min="8961" max="8965" width="11.140625" style="203" customWidth="1"/>
    <col min="8966" max="8966" width="13.85546875" style="203" bestFit="1" customWidth="1"/>
    <col min="8967" max="8969" width="11.140625" style="203" customWidth="1"/>
    <col min="8970" max="8970" width="12.28515625" style="203" customWidth="1"/>
    <col min="8971" max="8971" width="12.85546875" style="203" bestFit="1" customWidth="1"/>
    <col min="8972" max="8972" width="13.5703125" style="203" customWidth="1"/>
    <col min="8973" max="8973" width="14" style="203" customWidth="1"/>
    <col min="8974" max="8974" width="11.140625" style="203" customWidth="1"/>
    <col min="8975" max="8975" width="13.42578125" style="203" customWidth="1"/>
    <col min="8976" max="8976" width="10.5703125" style="203" bestFit="1" customWidth="1"/>
    <col min="8977" max="8977" width="11.7109375" style="203"/>
    <col min="8978" max="8978" width="12.7109375" style="203" bestFit="1" customWidth="1"/>
    <col min="8979" max="9213" width="11.7109375" style="203"/>
    <col min="9214" max="9214" width="6.85546875" style="203" customWidth="1"/>
    <col min="9215" max="9215" width="42" style="203" customWidth="1"/>
    <col min="9216" max="9216" width="13.5703125" style="203" bestFit="1" customWidth="1"/>
    <col min="9217" max="9221" width="11.140625" style="203" customWidth="1"/>
    <col min="9222" max="9222" width="13.85546875" style="203" bestFit="1" customWidth="1"/>
    <col min="9223" max="9225" width="11.140625" style="203" customWidth="1"/>
    <col min="9226" max="9226" width="12.28515625" style="203" customWidth="1"/>
    <col min="9227" max="9227" width="12.85546875" style="203" bestFit="1" customWidth="1"/>
    <col min="9228" max="9228" width="13.5703125" style="203" customWidth="1"/>
    <col min="9229" max="9229" width="14" style="203" customWidth="1"/>
    <col min="9230" max="9230" width="11.140625" style="203" customWidth="1"/>
    <col min="9231" max="9231" width="13.42578125" style="203" customWidth="1"/>
    <col min="9232" max="9232" width="10.5703125" style="203" bestFit="1" customWidth="1"/>
    <col min="9233" max="9233" width="11.7109375" style="203"/>
    <col min="9234" max="9234" width="12.7109375" style="203" bestFit="1" customWidth="1"/>
    <col min="9235" max="9469" width="11.7109375" style="203"/>
    <col min="9470" max="9470" width="6.85546875" style="203" customWidth="1"/>
    <col min="9471" max="9471" width="42" style="203" customWidth="1"/>
    <col min="9472" max="9472" width="13.5703125" style="203" bestFit="1" customWidth="1"/>
    <col min="9473" max="9477" width="11.140625" style="203" customWidth="1"/>
    <col min="9478" max="9478" width="13.85546875" style="203" bestFit="1" customWidth="1"/>
    <col min="9479" max="9481" width="11.140625" style="203" customWidth="1"/>
    <col min="9482" max="9482" width="12.28515625" style="203" customWidth="1"/>
    <col min="9483" max="9483" width="12.85546875" style="203" bestFit="1" customWidth="1"/>
    <col min="9484" max="9484" width="13.5703125" style="203" customWidth="1"/>
    <col min="9485" max="9485" width="14" style="203" customWidth="1"/>
    <col min="9486" max="9486" width="11.140625" style="203" customWidth="1"/>
    <col min="9487" max="9487" width="13.42578125" style="203" customWidth="1"/>
    <col min="9488" max="9488" width="10.5703125" style="203" bestFit="1" customWidth="1"/>
    <col min="9489" max="9489" width="11.7109375" style="203"/>
    <col min="9490" max="9490" width="12.7109375" style="203" bestFit="1" customWidth="1"/>
    <col min="9491" max="9725" width="11.7109375" style="203"/>
    <col min="9726" max="9726" width="6.85546875" style="203" customWidth="1"/>
    <col min="9727" max="9727" width="42" style="203" customWidth="1"/>
    <col min="9728" max="9728" width="13.5703125" style="203" bestFit="1" customWidth="1"/>
    <col min="9729" max="9733" width="11.140625" style="203" customWidth="1"/>
    <col min="9734" max="9734" width="13.85546875" style="203" bestFit="1" customWidth="1"/>
    <col min="9735" max="9737" width="11.140625" style="203" customWidth="1"/>
    <col min="9738" max="9738" width="12.28515625" style="203" customWidth="1"/>
    <col min="9739" max="9739" width="12.85546875" style="203" bestFit="1" customWidth="1"/>
    <col min="9740" max="9740" width="13.5703125" style="203" customWidth="1"/>
    <col min="9741" max="9741" width="14" style="203" customWidth="1"/>
    <col min="9742" max="9742" width="11.140625" style="203" customWidth="1"/>
    <col min="9743" max="9743" width="13.42578125" style="203" customWidth="1"/>
    <col min="9744" max="9744" width="10.5703125" style="203" bestFit="1" customWidth="1"/>
    <col min="9745" max="9745" width="11.7109375" style="203"/>
    <col min="9746" max="9746" width="12.7109375" style="203" bestFit="1" customWidth="1"/>
    <col min="9747" max="9981" width="11.7109375" style="203"/>
    <col min="9982" max="9982" width="6.85546875" style="203" customWidth="1"/>
    <col min="9983" max="9983" width="42" style="203" customWidth="1"/>
    <col min="9984" max="9984" width="13.5703125" style="203" bestFit="1" customWidth="1"/>
    <col min="9985" max="9989" width="11.140625" style="203" customWidth="1"/>
    <col min="9990" max="9990" width="13.85546875" style="203" bestFit="1" customWidth="1"/>
    <col min="9991" max="9993" width="11.140625" style="203" customWidth="1"/>
    <col min="9994" max="9994" width="12.28515625" style="203" customWidth="1"/>
    <col min="9995" max="9995" width="12.85546875" style="203" bestFit="1" customWidth="1"/>
    <col min="9996" max="9996" width="13.5703125" style="203" customWidth="1"/>
    <col min="9997" max="9997" width="14" style="203" customWidth="1"/>
    <col min="9998" max="9998" width="11.140625" style="203" customWidth="1"/>
    <col min="9999" max="9999" width="13.42578125" style="203" customWidth="1"/>
    <col min="10000" max="10000" width="10.5703125" style="203" bestFit="1" customWidth="1"/>
    <col min="10001" max="10001" width="11.7109375" style="203"/>
    <col min="10002" max="10002" width="12.7109375" style="203" bestFit="1" customWidth="1"/>
    <col min="10003" max="10237" width="11.7109375" style="203"/>
    <col min="10238" max="10238" width="6.85546875" style="203" customWidth="1"/>
    <col min="10239" max="10239" width="42" style="203" customWidth="1"/>
    <col min="10240" max="10240" width="13.5703125" style="203" bestFit="1" customWidth="1"/>
    <col min="10241" max="10245" width="11.140625" style="203" customWidth="1"/>
    <col min="10246" max="10246" width="13.85546875" style="203" bestFit="1" customWidth="1"/>
    <col min="10247" max="10249" width="11.140625" style="203" customWidth="1"/>
    <col min="10250" max="10250" width="12.28515625" style="203" customWidth="1"/>
    <col min="10251" max="10251" width="12.85546875" style="203" bestFit="1" customWidth="1"/>
    <col min="10252" max="10252" width="13.5703125" style="203" customWidth="1"/>
    <col min="10253" max="10253" width="14" style="203" customWidth="1"/>
    <col min="10254" max="10254" width="11.140625" style="203" customWidth="1"/>
    <col min="10255" max="10255" width="13.42578125" style="203" customWidth="1"/>
    <col min="10256" max="10256" width="10.5703125" style="203" bestFit="1" customWidth="1"/>
    <col min="10257" max="10257" width="11.7109375" style="203"/>
    <col min="10258" max="10258" width="12.7109375" style="203" bestFit="1" customWidth="1"/>
    <col min="10259" max="10493" width="11.7109375" style="203"/>
    <col min="10494" max="10494" width="6.85546875" style="203" customWidth="1"/>
    <col min="10495" max="10495" width="42" style="203" customWidth="1"/>
    <col min="10496" max="10496" width="13.5703125" style="203" bestFit="1" customWidth="1"/>
    <col min="10497" max="10501" width="11.140625" style="203" customWidth="1"/>
    <col min="10502" max="10502" width="13.85546875" style="203" bestFit="1" customWidth="1"/>
    <col min="10503" max="10505" width="11.140625" style="203" customWidth="1"/>
    <col min="10506" max="10506" width="12.28515625" style="203" customWidth="1"/>
    <col min="10507" max="10507" width="12.85546875" style="203" bestFit="1" customWidth="1"/>
    <col min="10508" max="10508" width="13.5703125" style="203" customWidth="1"/>
    <col min="10509" max="10509" width="14" style="203" customWidth="1"/>
    <col min="10510" max="10510" width="11.140625" style="203" customWidth="1"/>
    <col min="10511" max="10511" width="13.42578125" style="203" customWidth="1"/>
    <col min="10512" max="10512" width="10.5703125" style="203" bestFit="1" customWidth="1"/>
    <col min="10513" max="10513" width="11.7109375" style="203"/>
    <col min="10514" max="10514" width="12.7109375" style="203" bestFit="1" customWidth="1"/>
    <col min="10515" max="10749" width="11.7109375" style="203"/>
    <col min="10750" max="10750" width="6.85546875" style="203" customWidth="1"/>
    <col min="10751" max="10751" width="42" style="203" customWidth="1"/>
    <col min="10752" max="10752" width="13.5703125" style="203" bestFit="1" customWidth="1"/>
    <col min="10753" max="10757" width="11.140625" style="203" customWidth="1"/>
    <col min="10758" max="10758" width="13.85546875" style="203" bestFit="1" customWidth="1"/>
    <col min="10759" max="10761" width="11.140625" style="203" customWidth="1"/>
    <col min="10762" max="10762" width="12.28515625" style="203" customWidth="1"/>
    <col min="10763" max="10763" width="12.85546875" style="203" bestFit="1" customWidth="1"/>
    <col min="10764" max="10764" width="13.5703125" style="203" customWidth="1"/>
    <col min="10765" max="10765" width="14" style="203" customWidth="1"/>
    <col min="10766" max="10766" width="11.140625" style="203" customWidth="1"/>
    <col min="10767" max="10767" width="13.42578125" style="203" customWidth="1"/>
    <col min="10768" max="10768" width="10.5703125" style="203" bestFit="1" customWidth="1"/>
    <col min="10769" max="10769" width="11.7109375" style="203"/>
    <col min="10770" max="10770" width="12.7109375" style="203" bestFit="1" customWidth="1"/>
    <col min="10771" max="11005" width="11.7109375" style="203"/>
    <col min="11006" max="11006" width="6.85546875" style="203" customWidth="1"/>
    <col min="11007" max="11007" width="42" style="203" customWidth="1"/>
    <col min="11008" max="11008" width="13.5703125" style="203" bestFit="1" customWidth="1"/>
    <col min="11009" max="11013" width="11.140625" style="203" customWidth="1"/>
    <col min="11014" max="11014" width="13.85546875" style="203" bestFit="1" customWidth="1"/>
    <col min="11015" max="11017" width="11.140625" style="203" customWidth="1"/>
    <col min="11018" max="11018" width="12.28515625" style="203" customWidth="1"/>
    <col min="11019" max="11019" width="12.85546875" style="203" bestFit="1" customWidth="1"/>
    <col min="11020" max="11020" width="13.5703125" style="203" customWidth="1"/>
    <col min="11021" max="11021" width="14" style="203" customWidth="1"/>
    <col min="11022" max="11022" width="11.140625" style="203" customWidth="1"/>
    <col min="11023" max="11023" width="13.42578125" style="203" customWidth="1"/>
    <col min="11024" max="11024" width="10.5703125" style="203" bestFit="1" customWidth="1"/>
    <col min="11025" max="11025" width="11.7109375" style="203"/>
    <col min="11026" max="11026" width="12.7109375" style="203" bestFit="1" customWidth="1"/>
    <col min="11027" max="11261" width="11.7109375" style="203"/>
    <col min="11262" max="11262" width="6.85546875" style="203" customWidth="1"/>
    <col min="11263" max="11263" width="42" style="203" customWidth="1"/>
    <col min="11264" max="11264" width="13.5703125" style="203" bestFit="1" customWidth="1"/>
    <col min="11265" max="11269" width="11.140625" style="203" customWidth="1"/>
    <col min="11270" max="11270" width="13.85546875" style="203" bestFit="1" customWidth="1"/>
    <col min="11271" max="11273" width="11.140625" style="203" customWidth="1"/>
    <col min="11274" max="11274" width="12.28515625" style="203" customWidth="1"/>
    <col min="11275" max="11275" width="12.85546875" style="203" bestFit="1" customWidth="1"/>
    <col min="11276" max="11276" width="13.5703125" style="203" customWidth="1"/>
    <col min="11277" max="11277" width="14" style="203" customWidth="1"/>
    <col min="11278" max="11278" width="11.140625" style="203" customWidth="1"/>
    <col min="11279" max="11279" width="13.42578125" style="203" customWidth="1"/>
    <col min="11280" max="11280" width="10.5703125" style="203" bestFit="1" customWidth="1"/>
    <col min="11281" max="11281" width="11.7109375" style="203"/>
    <col min="11282" max="11282" width="12.7109375" style="203" bestFit="1" customWidth="1"/>
    <col min="11283" max="11517" width="11.7109375" style="203"/>
    <col min="11518" max="11518" width="6.85546875" style="203" customWidth="1"/>
    <col min="11519" max="11519" width="42" style="203" customWidth="1"/>
    <col min="11520" max="11520" width="13.5703125" style="203" bestFit="1" customWidth="1"/>
    <col min="11521" max="11525" width="11.140625" style="203" customWidth="1"/>
    <col min="11526" max="11526" width="13.85546875" style="203" bestFit="1" customWidth="1"/>
    <col min="11527" max="11529" width="11.140625" style="203" customWidth="1"/>
    <col min="11530" max="11530" width="12.28515625" style="203" customWidth="1"/>
    <col min="11531" max="11531" width="12.85546875" style="203" bestFit="1" customWidth="1"/>
    <col min="11532" max="11532" width="13.5703125" style="203" customWidth="1"/>
    <col min="11533" max="11533" width="14" style="203" customWidth="1"/>
    <col min="11534" max="11534" width="11.140625" style="203" customWidth="1"/>
    <col min="11535" max="11535" width="13.42578125" style="203" customWidth="1"/>
    <col min="11536" max="11536" width="10.5703125" style="203" bestFit="1" customWidth="1"/>
    <col min="11537" max="11537" width="11.7109375" style="203"/>
    <col min="11538" max="11538" width="12.7109375" style="203" bestFit="1" customWidth="1"/>
    <col min="11539" max="11773" width="11.7109375" style="203"/>
    <col min="11774" max="11774" width="6.85546875" style="203" customWidth="1"/>
    <col min="11775" max="11775" width="42" style="203" customWidth="1"/>
    <col min="11776" max="11776" width="13.5703125" style="203" bestFit="1" customWidth="1"/>
    <col min="11777" max="11781" width="11.140625" style="203" customWidth="1"/>
    <col min="11782" max="11782" width="13.85546875" style="203" bestFit="1" customWidth="1"/>
    <col min="11783" max="11785" width="11.140625" style="203" customWidth="1"/>
    <col min="11786" max="11786" width="12.28515625" style="203" customWidth="1"/>
    <col min="11787" max="11787" width="12.85546875" style="203" bestFit="1" customWidth="1"/>
    <col min="11788" max="11788" width="13.5703125" style="203" customWidth="1"/>
    <col min="11789" max="11789" width="14" style="203" customWidth="1"/>
    <col min="11790" max="11790" width="11.140625" style="203" customWidth="1"/>
    <col min="11791" max="11791" width="13.42578125" style="203" customWidth="1"/>
    <col min="11792" max="11792" width="10.5703125" style="203" bestFit="1" customWidth="1"/>
    <col min="11793" max="11793" width="11.7109375" style="203"/>
    <col min="11794" max="11794" width="12.7109375" style="203" bestFit="1" customWidth="1"/>
    <col min="11795" max="12029" width="11.7109375" style="203"/>
    <col min="12030" max="12030" width="6.85546875" style="203" customWidth="1"/>
    <col min="12031" max="12031" width="42" style="203" customWidth="1"/>
    <col min="12032" max="12032" width="13.5703125" style="203" bestFit="1" customWidth="1"/>
    <col min="12033" max="12037" width="11.140625" style="203" customWidth="1"/>
    <col min="12038" max="12038" width="13.85546875" style="203" bestFit="1" customWidth="1"/>
    <col min="12039" max="12041" width="11.140625" style="203" customWidth="1"/>
    <col min="12042" max="12042" width="12.28515625" style="203" customWidth="1"/>
    <col min="12043" max="12043" width="12.85546875" style="203" bestFit="1" customWidth="1"/>
    <col min="12044" max="12044" width="13.5703125" style="203" customWidth="1"/>
    <col min="12045" max="12045" width="14" style="203" customWidth="1"/>
    <col min="12046" max="12046" width="11.140625" style="203" customWidth="1"/>
    <col min="12047" max="12047" width="13.42578125" style="203" customWidth="1"/>
    <col min="12048" max="12048" width="10.5703125" style="203" bestFit="1" customWidth="1"/>
    <col min="12049" max="12049" width="11.7109375" style="203"/>
    <col min="12050" max="12050" width="12.7109375" style="203" bestFit="1" customWidth="1"/>
    <col min="12051" max="12285" width="11.7109375" style="203"/>
    <col min="12286" max="12286" width="6.85546875" style="203" customWidth="1"/>
    <col min="12287" max="12287" width="42" style="203" customWidth="1"/>
    <col min="12288" max="12288" width="13.5703125" style="203" bestFit="1" customWidth="1"/>
    <col min="12289" max="12293" width="11.140625" style="203" customWidth="1"/>
    <col min="12294" max="12294" width="13.85546875" style="203" bestFit="1" customWidth="1"/>
    <col min="12295" max="12297" width="11.140625" style="203" customWidth="1"/>
    <col min="12298" max="12298" width="12.28515625" style="203" customWidth="1"/>
    <col min="12299" max="12299" width="12.85546875" style="203" bestFit="1" customWidth="1"/>
    <col min="12300" max="12300" width="13.5703125" style="203" customWidth="1"/>
    <col min="12301" max="12301" width="14" style="203" customWidth="1"/>
    <col min="12302" max="12302" width="11.140625" style="203" customWidth="1"/>
    <col min="12303" max="12303" width="13.42578125" style="203" customWidth="1"/>
    <col min="12304" max="12304" width="10.5703125" style="203" bestFit="1" customWidth="1"/>
    <col min="12305" max="12305" width="11.7109375" style="203"/>
    <col min="12306" max="12306" width="12.7109375" style="203" bestFit="1" customWidth="1"/>
    <col min="12307" max="12541" width="11.7109375" style="203"/>
    <col min="12542" max="12542" width="6.85546875" style="203" customWidth="1"/>
    <col min="12543" max="12543" width="42" style="203" customWidth="1"/>
    <col min="12544" max="12544" width="13.5703125" style="203" bestFit="1" customWidth="1"/>
    <col min="12545" max="12549" width="11.140625" style="203" customWidth="1"/>
    <col min="12550" max="12550" width="13.85546875" style="203" bestFit="1" customWidth="1"/>
    <col min="12551" max="12553" width="11.140625" style="203" customWidth="1"/>
    <col min="12554" max="12554" width="12.28515625" style="203" customWidth="1"/>
    <col min="12555" max="12555" width="12.85546875" style="203" bestFit="1" customWidth="1"/>
    <col min="12556" max="12556" width="13.5703125" style="203" customWidth="1"/>
    <col min="12557" max="12557" width="14" style="203" customWidth="1"/>
    <col min="12558" max="12558" width="11.140625" style="203" customWidth="1"/>
    <col min="12559" max="12559" width="13.42578125" style="203" customWidth="1"/>
    <col min="12560" max="12560" width="10.5703125" style="203" bestFit="1" customWidth="1"/>
    <col min="12561" max="12561" width="11.7109375" style="203"/>
    <col min="12562" max="12562" width="12.7109375" style="203" bestFit="1" customWidth="1"/>
    <col min="12563" max="12797" width="11.7109375" style="203"/>
    <col min="12798" max="12798" width="6.85546875" style="203" customWidth="1"/>
    <col min="12799" max="12799" width="42" style="203" customWidth="1"/>
    <col min="12800" max="12800" width="13.5703125" style="203" bestFit="1" customWidth="1"/>
    <col min="12801" max="12805" width="11.140625" style="203" customWidth="1"/>
    <col min="12806" max="12806" width="13.85546875" style="203" bestFit="1" customWidth="1"/>
    <col min="12807" max="12809" width="11.140625" style="203" customWidth="1"/>
    <col min="12810" max="12810" width="12.28515625" style="203" customWidth="1"/>
    <col min="12811" max="12811" width="12.85546875" style="203" bestFit="1" customWidth="1"/>
    <col min="12812" max="12812" width="13.5703125" style="203" customWidth="1"/>
    <col min="12813" max="12813" width="14" style="203" customWidth="1"/>
    <col min="12814" max="12814" width="11.140625" style="203" customWidth="1"/>
    <col min="12815" max="12815" width="13.42578125" style="203" customWidth="1"/>
    <col min="12816" max="12816" width="10.5703125" style="203" bestFit="1" customWidth="1"/>
    <col min="12817" max="12817" width="11.7109375" style="203"/>
    <col min="12818" max="12818" width="12.7109375" style="203" bestFit="1" customWidth="1"/>
    <col min="12819" max="13053" width="11.7109375" style="203"/>
    <col min="13054" max="13054" width="6.85546875" style="203" customWidth="1"/>
    <col min="13055" max="13055" width="42" style="203" customWidth="1"/>
    <col min="13056" max="13056" width="13.5703125" style="203" bestFit="1" customWidth="1"/>
    <col min="13057" max="13061" width="11.140625" style="203" customWidth="1"/>
    <col min="13062" max="13062" width="13.85546875" style="203" bestFit="1" customWidth="1"/>
    <col min="13063" max="13065" width="11.140625" style="203" customWidth="1"/>
    <col min="13066" max="13066" width="12.28515625" style="203" customWidth="1"/>
    <col min="13067" max="13067" width="12.85546875" style="203" bestFit="1" customWidth="1"/>
    <col min="13068" max="13068" width="13.5703125" style="203" customWidth="1"/>
    <col min="13069" max="13069" width="14" style="203" customWidth="1"/>
    <col min="13070" max="13070" width="11.140625" style="203" customWidth="1"/>
    <col min="13071" max="13071" width="13.42578125" style="203" customWidth="1"/>
    <col min="13072" max="13072" width="10.5703125" style="203" bestFit="1" customWidth="1"/>
    <col min="13073" max="13073" width="11.7109375" style="203"/>
    <col min="13074" max="13074" width="12.7109375" style="203" bestFit="1" customWidth="1"/>
    <col min="13075" max="13309" width="11.7109375" style="203"/>
    <col min="13310" max="13310" width="6.85546875" style="203" customWidth="1"/>
    <col min="13311" max="13311" width="42" style="203" customWidth="1"/>
    <col min="13312" max="13312" width="13.5703125" style="203" bestFit="1" customWidth="1"/>
    <col min="13313" max="13317" width="11.140625" style="203" customWidth="1"/>
    <col min="13318" max="13318" width="13.85546875" style="203" bestFit="1" customWidth="1"/>
    <col min="13319" max="13321" width="11.140625" style="203" customWidth="1"/>
    <col min="13322" max="13322" width="12.28515625" style="203" customWidth="1"/>
    <col min="13323" max="13323" width="12.85546875" style="203" bestFit="1" customWidth="1"/>
    <col min="13324" max="13324" width="13.5703125" style="203" customWidth="1"/>
    <col min="13325" max="13325" width="14" style="203" customWidth="1"/>
    <col min="13326" max="13326" width="11.140625" style="203" customWidth="1"/>
    <col min="13327" max="13327" width="13.42578125" style="203" customWidth="1"/>
    <col min="13328" max="13328" width="10.5703125" style="203" bestFit="1" customWidth="1"/>
    <col min="13329" max="13329" width="11.7109375" style="203"/>
    <col min="13330" max="13330" width="12.7109375" style="203" bestFit="1" customWidth="1"/>
    <col min="13331" max="13565" width="11.7109375" style="203"/>
    <col min="13566" max="13566" width="6.85546875" style="203" customWidth="1"/>
    <col min="13567" max="13567" width="42" style="203" customWidth="1"/>
    <col min="13568" max="13568" width="13.5703125" style="203" bestFit="1" customWidth="1"/>
    <col min="13569" max="13573" width="11.140625" style="203" customWidth="1"/>
    <col min="13574" max="13574" width="13.85546875" style="203" bestFit="1" customWidth="1"/>
    <col min="13575" max="13577" width="11.140625" style="203" customWidth="1"/>
    <col min="13578" max="13578" width="12.28515625" style="203" customWidth="1"/>
    <col min="13579" max="13579" width="12.85546875" style="203" bestFit="1" customWidth="1"/>
    <col min="13580" max="13580" width="13.5703125" style="203" customWidth="1"/>
    <col min="13581" max="13581" width="14" style="203" customWidth="1"/>
    <col min="13582" max="13582" width="11.140625" style="203" customWidth="1"/>
    <col min="13583" max="13583" width="13.42578125" style="203" customWidth="1"/>
    <col min="13584" max="13584" width="10.5703125" style="203" bestFit="1" customWidth="1"/>
    <col min="13585" max="13585" width="11.7109375" style="203"/>
    <col min="13586" max="13586" width="12.7109375" style="203" bestFit="1" customWidth="1"/>
    <col min="13587" max="13821" width="11.7109375" style="203"/>
    <col min="13822" max="13822" width="6.85546875" style="203" customWidth="1"/>
    <col min="13823" max="13823" width="42" style="203" customWidth="1"/>
    <col min="13824" max="13824" width="13.5703125" style="203" bestFit="1" customWidth="1"/>
    <col min="13825" max="13829" width="11.140625" style="203" customWidth="1"/>
    <col min="13830" max="13830" width="13.85546875" style="203" bestFit="1" customWidth="1"/>
    <col min="13831" max="13833" width="11.140625" style="203" customWidth="1"/>
    <col min="13834" max="13834" width="12.28515625" style="203" customWidth="1"/>
    <col min="13835" max="13835" width="12.85546875" style="203" bestFit="1" customWidth="1"/>
    <col min="13836" max="13836" width="13.5703125" style="203" customWidth="1"/>
    <col min="13837" max="13837" width="14" style="203" customWidth="1"/>
    <col min="13838" max="13838" width="11.140625" style="203" customWidth="1"/>
    <col min="13839" max="13839" width="13.42578125" style="203" customWidth="1"/>
    <col min="13840" max="13840" width="10.5703125" style="203" bestFit="1" customWidth="1"/>
    <col min="13841" max="13841" width="11.7109375" style="203"/>
    <col min="13842" max="13842" width="12.7109375" style="203" bestFit="1" customWidth="1"/>
    <col min="13843" max="14077" width="11.7109375" style="203"/>
    <col min="14078" max="14078" width="6.85546875" style="203" customWidth="1"/>
    <col min="14079" max="14079" width="42" style="203" customWidth="1"/>
    <col min="14080" max="14080" width="13.5703125" style="203" bestFit="1" customWidth="1"/>
    <col min="14081" max="14085" width="11.140625" style="203" customWidth="1"/>
    <col min="14086" max="14086" width="13.85546875" style="203" bestFit="1" customWidth="1"/>
    <col min="14087" max="14089" width="11.140625" style="203" customWidth="1"/>
    <col min="14090" max="14090" width="12.28515625" style="203" customWidth="1"/>
    <col min="14091" max="14091" width="12.85546875" style="203" bestFit="1" customWidth="1"/>
    <col min="14092" max="14092" width="13.5703125" style="203" customWidth="1"/>
    <col min="14093" max="14093" width="14" style="203" customWidth="1"/>
    <col min="14094" max="14094" width="11.140625" style="203" customWidth="1"/>
    <col min="14095" max="14095" width="13.42578125" style="203" customWidth="1"/>
    <col min="14096" max="14096" width="10.5703125" style="203" bestFit="1" customWidth="1"/>
    <col min="14097" max="14097" width="11.7109375" style="203"/>
    <col min="14098" max="14098" width="12.7109375" style="203" bestFit="1" customWidth="1"/>
    <col min="14099" max="14333" width="11.7109375" style="203"/>
    <col min="14334" max="14334" width="6.85546875" style="203" customWidth="1"/>
    <col min="14335" max="14335" width="42" style="203" customWidth="1"/>
    <col min="14336" max="14336" width="13.5703125" style="203" bestFit="1" customWidth="1"/>
    <col min="14337" max="14341" width="11.140625" style="203" customWidth="1"/>
    <col min="14342" max="14342" width="13.85546875" style="203" bestFit="1" customWidth="1"/>
    <col min="14343" max="14345" width="11.140625" style="203" customWidth="1"/>
    <col min="14346" max="14346" width="12.28515625" style="203" customWidth="1"/>
    <col min="14347" max="14347" width="12.85546875" style="203" bestFit="1" customWidth="1"/>
    <col min="14348" max="14348" width="13.5703125" style="203" customWidth="1"/>
    <col min="14349" max="14349" width="14" style="203" customWidth="1"/>
    <col min="14350" max="14350" width="11.140625" style="203" customWidth="1"/>
    <col min="14351" max="14351" width="13.42578125" style="203" customWidth="1"/>
    <col min="14352" max="14352" width="10.5703125" style="203" bestFit="1" customWidth="1"/>
    <col min="14353" max="14353" width="11.7109375" style="203"/>
    <col min="14354" max="14354" width="12.7109375" style="203" bestFit="1" customWidth="1"/>
    <col min="14355" max="14589" width="11.7109375" style="203"/>
    <col min="14590" max="14590" width="6.85546875" style="203" customWidth="1"/>
    <col min="14591" max="14591" width="42" style="203" customWidth="1"/>
    <col min="14592" max="14592" width="13.5703125" style="203" bestFit="1" customWidth="1"/>
    <col min="14593" max="14597" width="11.140625" style="203" customWidth="1"/>
    <col min="14598" max="14598" width="13.85546875" style="203" bestFit="1" customWidth="1"/>
    <col min="14599" max="14601" width="11.140625" style="203" customWidth="1"/>
    <col min="14602" max="14602" width="12.28515625" style="203" customWidth="1"/>
    <col min="14603" max="14603" width="12.85546875" style="203" bestFit="1" customWidth="1"/>
    <col min="14604" max="14604" width="13.5703125" style="203" customWidth="1"/>
    <col min="14605" max="14605" width="14" style="203" customWidth="1"/>
    <col min="14606" max="14606" width="11.140625" style="203" customWidth="1"/>
    <col min="14607" max="14607" width="13.42578125" style="203" customWidth="1"/>
    <col min="14608" max="14608" width="10.5703125" style="203" bestFit="1" customWidth="1"/>
    <col min="14609" max="14609" width="11.7109375" style="203"/>
    <col min="14610" max="14610" width="12.7109375" style="203" bestFit="1" customWidth="1"/>
    <col min="14611" max="14845" width="11.7109375" style="203"/>
    <col min="14846" max="14846" width="6.85546875" style="203" customWidth="1"/>
    <col min="14847" max="14847" width="42" style="203" customWidth="1"/>
    <col min="14848" max="14848" width="13.5703125" style="203" bestFit="1" customWidth="1"/>
    <col min="14849" max="14853" width="11.140625" style="203" customWidth="1"/>
    <col min="14854" max="14854" width="13.85546875" style="203" bestFit="1" customWidth="1"/>
    <col min="14855" max="14857" width="11.140625" style="203" customWidth="1"/>
    <col min="14858" max="14858" width="12.28515625" style="203" customWidth="1"/>
    <col min="14859" max="14859" width="12.85546875" style="203" bestFit="1" customWidth="1"/>
    <col min="14860" max="14860" width="13.5703125" style="203" customWidth="1"/>
    <col min="14861" max="14861" width="14" style="203" customWidth="1"/>
    <col min="14862" max="14862" width="11.140625" style="203" customWidth="1"/>
    <col min="14863" max="14863" width="13.42578125" style="203" customWidth="1"/>
    <col min="14864" max="14864" width="10.5703125" style="203" bestFit="1" customWidth="1"/>
    <col min="14865" max="14865" width="11.7109375" style="203"/>
    <col min="14866" max="14866" width="12.7109375" style="203" bestFit="1" customWidth="1"/>
    <col min="14867" max="15101" width="11.7109375" style="203"/>
    <col min="15102" max="15102" width="6.85546875" style="203" customWidth="1"/>
    <col min="15103" max="15103" width="42" style="203" customWidth="1"/>
    <col min="15104" max="15104" width="13.5703125" style="203" bestFit="1" customWidth="1"/>
    <col min="15105" max="15109" width="11.140625" style="203" customWidth="1"/>
    <col min="15110" max="15110" width="13.85546875" style="203" bestFit="1" customWidth="1"/>
    <col min="15111" max="15113" width="11.140625" style="203" customWidth="1"/>
    <col min="15114" max="15114" width="12.28515625" style="203" customWidth="1"/>
    <col min="15115" max="15115" width="12.85546875" style="203" bestFit="1" customWidth="1"/>
    <col min="15116" max="15116" width="13.5703125" style="203" customWidth="1"/>
    <col min="15117" max="15117" width="14" style="203" customWidth="1"/>
    <col min="15118" max="15118" width="11.140625" style="203" customWidth="1"/>
    <col min="15119" max="15119" width="13.42578125" style="203" customWidth="1"/>
    <col min="15120" max="15120" width="10.5703125" style="203" bestFit="1" customWidth="1"/>
    <col min="15121" max="15121" width="11.7109375" style="203"/>
    <col min="15122" max="15122" width="12.7109375" style="203" bestFit="1" customWidth="1"/>
    <col min="15123" max="15357" width="11.7109375" style="203"/>
    <col min="15358" max="15358" width="6.85546875" style="203" customWidth="1"/>
    <col min="15359" max="15359" width="42" style="203" customWidth="1"/>
    <col min="15360" max="15360" width="13.5703125" style="203" bestFit="1" customWidth="1"/>
    <col min="15361" max="15365" width="11.140625" style="203" customWidth="1"/>
    <col min="15366" max="15366" width="13.85546875" style="203" bestFit="1" customWidth="1"/>
    <col min="15367" max="15369" width="11.140625" style="203" customWidth="1"/>
    <col min="15370" max="15370" width="12.28515625" style="203" customWidth="1"/>
    <col min="15371" max="15371" width="12.85546875" style="203" bestFit="1" customWidth="1"/>
    <col min="15372" max="15372" width="13.5703125" style="203" customWidth="1"/>
    <col min="15373" max="15373" width="14" style="203" customWidth="1"/>
    <col min="15374" max="15374" width="11.140625" style="203" customWidth="1"/>
    <col min="15375" max="15375" width="13.42578125" style="203" customWidth="1"/>
    <col min="15376" max="15376" width="10.5703125" style="203" bestFit="1" customWidth="1"/>
    <col min="15377" max="15377" width="11.7109375" style="203"/>
    <col min="15378" max="15378" width="12.7109375" style="203" bestFit="1" customWidth="1"/>
    <col min="15379" max="15613" width="11.7109375" style="203"/>
    <col min="15614" max="15614" width="6.85546875" style="203" customWidth="1"/>
    <col min="15615" max="15615" width="42" style="203" customWidth="1"/>
    <col min="15616" max="15616" width="13.5703125" style="203" bestFit="1" customWidth="1"/>
    <col min="15617" max="15621" width="11.140625" style="203" customWidth="1"/>
    <col min="15622" max="15622" width="13.85546875" style="203" bestFit="1" customWidth="1"/>
    <col min="15623" max="15625" width="11.140625" style="203" customWidth="1"/>
    <col min="15626" max="15626" width="12.28515625" style="203" customWidth="1"/>
    <col min="15627" max="15627" width="12.85546875" style="203" bestFit="1" customWidth="1"/>
    <col min="15628" max="15628" width="13.5703125" style="203" customWidth="1"/>
    <col min="15629" max="15629" width="14" style="203" customWidth="1"/>
    <col min="15630" max="15630" width="11.140625" style="203" customWidth="1"/>
    <col min="15631" max="15631" width="13.42578125" style="203" customWidth="1"/>
    <col min="15632" max="15632" width="10.5703125" style="203" bestFit="1" customWidth="1"/>
    <col min="15633" max="15633" width="11.7109375" style="203"/>
    <col min="15634" max="15634" width="12.7109375" style="203" bestFit="1" customWidth="1"/>
    <col min="15635" max="15869" width="11.7109375" style="203"/>
    <col min="15870" max="15870" width="6.85546875" style="203" customWidth="1"/>
    <col min="15871" max="15871" width="42" style="203" customWidth="1"/>
    <col min="15872" max="15872" width="13.5703125" style="203" bestFit="1" customWidth="1"/>
    <col min="15873" max="15877" width="11.140625" style="203" customWidth="1"/>
    <col min="15878" max="15878" width="13.85546875" style="203" bestFit="1" customWidth="1"/>
    <col min="15879" max="15881" width="11.140625" style="203" customWidth="1"/>
    <col min="15882" max="15882" width="12.28515625" style="203" customWidth="1"/>
    <col min="15883" max="15883" width="12.85546875" style="203" bestFit="1" customWidth="1"/>
    <col min="15884" max="15884" width="13.5703125" style="203" customWidth="1"/>
    <col min="15885" max="15885" width="14" style="203" customWidth="1"/>
    <col min="15886" max="15886" width="11.140625" style="203" customWidth="1"/>
    <col min="15887" max="15887" width="13.42578125" style="203" customWidth="1"/>
    <col min="15888" max="15888" width="10.5703125" style="203" bestFit="1" customWidth="1"/>
    <col min="15889" max="15889" width="11.7109375" style="203"/>
    <col min="15890" max="15890" width="12.7109375" style="203" bestFit="1" customWidth="1"/>
    <col min="15891" max="16125" width="11.7109375" style="203"/>
    <col min="16126" max="16126" width="6.85546875" style="203" customWidth="1"/>
    <col min="16127" max="16127" width="42" style="203" customWidth="1"/>
    <col min="16128" max="16128" width="13.5703125" style="203" bestFit="1" customWidth="1"/>
    <col min="16129" max="16133" width="11.140625" style="203" customWidth="1"/>
    <col min="16134" max="16134" width="13.85546875" style="203" bestFit="1" customWidth="1"/>
    <col min="16135" max="16137" width="11.140625" style="203" customWidth="1"/>
    <col min="16138" max="16138" width="12.28515625" style="203" customWidth="1"/>
    <col min="16139" max="16139" width="12.85546875" style="203" bestFit="1" customWidth="1"/>
    <col min="16140" max="16140" width="13.5703125" style="203" customWidth="1"/>
    <col min="16141" max="16141" width="14" style="203" customWidth="1"/>
    <col min="16142" max="16142" width="11.140625" style="203" customWidth="1"/>
    <col min="16143" max="16143" width="13.42578125" style="203" customWidth="1"/>
    <col min="16144" max="16144" width="10.5703125" style="203" bestFit="1" customWidth="1"/>
    <col min="16145" max="16145" width="11.7109375" style="203"/>
    <col min="16146" max="16146" width="12.7109375" style="203" bestFit="1" customWidth="1"/>
    <col min="16147" max="16384" width="11.7109375" style="203"/>
  </cols>
  <sheetData>
    <row r="1" spans="1:18" s="92" customFormat="1" ht="20.25" customHeight="1">
      <c r="A1" s="546" t="s">
        <v>1980</v>
      </c>
      <c r="B1" s="546"/>
      <c r="C1" s="546"/>
      <c r="D1" s="546"/>
      <c r="E1" s="546"/>
      <c r="F1" s="546"/>
      <c r="G1" s="546"/>
      <c r="H1" s="546"/>
      <c r="I1" s="546"/>
      <c r="J1" s="546"/>
      <c r="K1" s="546"/>
      <c r="L1" s="546"/>
      <c r="M1" s="546"/>
      <c r="N1" s="546"/>
      <c r="O1" s="546"/>
      <c r="P1" s="546"/>
    </row>
    <row r="2" spans="1:18">
      <c r="A2" s="548" t="s">
        <v>1998</v>
      </c>
      <c r="B2" s="548"/>
      <c r="C2" s="548"/>
      <c r="D2" s="548"/>
      <c r="E2" s="548"/>
      <c r="F2" s="548"/>
      <c r="G2" s="548"/>
      <c r="H2" s="548"/>
      <c r="I2" s="548"/>
      <c r="J2" s="548"/>
      <c r="K2" s="548"/>
      <c r="L2" s="548"/>
      <c r="M2" s="548"/>
      <c r="N2" s="548"/>
      <c r="O2" s="548"/>
    </row>
    <row r="3" spans="1:18" ht="20.25" customHeight="1">
      <c r="A3" s="549" t="s">
        <v>383</v>
      </c>
      <c r="B3" s="549"/>
      <c r="C3" s="549"/>
      <c r="D3" s="549"/>
      <c r="E3" s="549"/>
      <c r="F3" s="549"/>
      <c r="G3" s="549"/>
      <c r="H3" s="549"/>
      <c r="I3" s="549"/>
      <c r="J3" s="549"/>
      <c r="K3" s="549"/>
      <c r="L3" s="549"/>
      <c r="M3" s="549"/>
      <c r="N3" s="549"/>
      <c r="O3" s="549"/>
    </row>
    <row r="4" spans="1:18" ht="20.25" customHeight="1">
      <c r="A4" s="549" t="s">
        <v>1995</v>
      </c>
      <c r="B4" s="549"/>
      <c r="C4" s="549"/>
      <c r="D4" s="549"/>
      <c r="E4" s="549"/>
      <c r="F4" s="549"/>
      <c r="G4" s="549"/>
      <c r="H4" s="549"/>
      <c r="I4" s="549"/>
      <c r="J4" s="549"/>
      <c r="K4" s="549"/>
      <c r="L4" s="549"/>
      <c r="M4" s="549"/>
      <c r="N4" s="549"/>
      <c r="O4" s="549"/>
    </row>
    <row r="5" spans="1:18" ht="19.5" customHeight="1">
      <c r="A5" s="408"/>
      <c r="B5" s="408"/>
      <c r="C5" s="408"/>
      <c r="D5" s="409"/>
      <c r="E5" s="408"/>
      <c r="F5" s="408"/>
      <c r="G5" s="408"/>
      <c r="H5" s="408"/>
      <c r="I5" s="408"/>
      <c r="O5" s="410" t="s">
        <v>196</v>
      </c>
    </row>
    <row r="6" spans="1:18" ht="21.6" customHeight="1">
      <c r="A6" s="547" t="s">
        <v>87</v>
      </c>
      <c r="B6" s="547" t="s">
        <v>412</v>
      </c>
      <c r="C6" s="547" t="s">
        <v>161</v>
      </c>
      <c r="D6" s="547" t="s">
        <v>429</v>
      </c>
      <c r="E6" s="547"/>
      <c r="F6" s="547"/>
      <c r="G6" s="547"/>
      <c r="H6" s="547"/>
      <c r="I6" s="547"/>
      <c r="J6" s="547"/>
      <c r="K6" s="547"/>
      <c r="L6" s="547"/>
      <c r="M6" s="547"/>
      <c r="N6" s="547"/>
      <c r="O6" s="547"/>
      <c r="P6" s="547"/>
    </row>
    <row r="7" spans="1:18" ht="27.75" customHeight="1">
      <c r="A7" s="547"/>
      <c r="B7" s="547"/>
      <c r="C7" s="547"/>
      <c r="D7" s="547" t="s">
        <v>430</v>
      </c>
      <c r="E7" s="547" t="s">
        <v>431</v>
      </c>
      <c r="F7" s="547" t="s">
        <v>432</v>
      </c>
      <c r="G7" s="547" t="s">
        <v>433</v>
      </c>
      <c r="H7" s="509" t="s">
        <v>434</v>
      </c>
      <c r="I7" s="547" t="s">
        <v>435</v>
      </c>
      <c r="J7" s="547" t="s">
        <v>436</v>
      </c>
      <c r="K7" s="547" t="s">
        <v>437</v>
      </c>
      <c r="L7" s="547" t="s">
        <v>438</v>
      </c>
      <c r="M7" s="547"/>
      <c r="N7" s="547" t="s">
        <v>439</v>
      </c>
      <c r="O7" s="509" t="s">
        <v>440</v>
      </c>
      <c r="P7" s="547" t="s">
        <v>441</v>
      </c>
    </row>
    <row r="8" spans="1:18" s="412" customFormat="1" ht="127.15" customHeight="1">
      <c r="A8" s="547"/>
      <c r="B8" s="547"/>
      <c r="C8" s="547"/>
      <c r="D8" s="547"/>
      <c r="E8" s="547"/>
      <c r="F8" s="547"/>
      <c r="G8" s="547"/>
      <c r="H8" s="509"/>
      <c r="I8" s="547"/>
      <c r="J8" s="547"/>
      <c r="K8" s="547"/>
      <c r="L8" s="411" t="s">
        <v>442</v>
      </c>
      <c r="M8" s="411" t="s">
        <v>443</v>
      </c>
      <c r="N8" s="547"/>
      <c r="O8" s="509"/>
      <c r="P8" s="547"/>
    </row>
    <row r="9" spans="1:18" s="416" customFormat="1" ht="28.9" customHeight="1">
      <c r="A9" s="413"/>
      <c r="B9" s="414" t="s">
        <v>161</v>
      </c>
      <c r="C9" s="415">
        <f>C11+C66+181989</f>
        <v>8066241.1439999994</v>
      </c>
      <c r="D9" s="415">
        <f>D11+D66</f>
        <v>142428</v>
      </c>
      <c r="E9" s="415">
        <f>E11+E66+20000</f>
        <v>305000</v>
      </c>
      <c r="F9" s="415">
        <f t="shared" ref="F9:P9" si="0">F11+F66</f>
        <v>108367</v>
      </c>
      <c r="G9" s="415">
        <f t="shared" si="0"/>
        <v>268737</v>
      </c>
      <c r="H9" s="415">
        <f t="shared" si="0"/>
        <v>29000</v>
      </c>
      <c r="I9" s="415">
        <f t="shared" si="0"/>
        <v>0</v>
      </c>
      <c r="J9" s="415">
        <f t="shared" si="0"/>
        <v>91663</v>
      </c>
      <c r="K9" s="415">
        <f t="shared" si="0"/>
        <v>3668917.1439999999</v>
      </c>
      <c r="L9" s="415">
        <f t="shared" si="0"/>
        <v>2614367.1439999999</v>
      </c>
      <c r="M9" s="415">
        <f t="shared" si="0"/>
        <v>1054550</v>
      </c>
      <c r="N9" s="415">
        <f t="shared" si="0"/>
        <v>30499</v>
      </c>
      <c r="O9" s="415">
        <f t="shared" si="0"/>
        <v>0</v>
      </c>
      <c r="P9" s="415">
        <f t="shared" si="0"/>
        <v>1691626</v>
      </c>
    </row>
    <row r="10" spans="1:18" s="416" customFormat="1" ht="23.25" customHeight="1">
      <c r="A10" s="413"/>
      <c r="B10" s="414" t="s">
        <v>134</v>
      </c>
      <c r="C10" s="415"/>
      <c r="D10" s="415"/>
      <c r="E10" s="415"/>
      <c r="F10" s="415"/>
      <c r="G10" s="415"/>
      <c r="H10" s="415"/>
      <c r="I10" s="415"/>
      <c r="J10" s="415"/>
      <c r="K10" s="415"/>
      <c r="L10" s="415"/>
      <c r="M10" s="415"/>
      <c r="N10" s="415"/>
      <c r="O10" s="415"/>
      <c r="P10" s="415"/>
    </row>
    <row r="11" spans="1:18" s="416" customFormat="1">
      <c r="A11" s="413" t="s">
        <v>11</v>
      </c>
      <c r="B11" s="417" t="s">
        <v>423</v>
      </c>
      <c r="C11" s="415">
        <f>C12+C16+C20+C24+C28+C32+C36+C40+C44+C45+C46+C47+C48+C49+C50+C51+C52+C53+C54+C55+C56+C57+C58+C59+C60+C61+C62+C63+C64+C65</f>
        <v>6040902.1439999994</v>
      </c>
      <c r="D11" s="415">
        <f t="shared" ref="D11:K11" si="1">D12+D16+D20+D24+D28+D32+D36+D40+D44+D45+D46+D47+D48+D49+D50+D51+D52+D53+D54+D55+D56+D57+D58+D59+D60+D61+D62+D63+D64+D65</f>
        <v>142428</v>
      </c>
      <c r="E11" s="415">
        <f t="shared" si="1"/>
        <v>5000</v>
      </c>
      <c r="F11" s="415">
        <f t="shared" si="1"/>
        <v>108367</v>
      </c>
      <c r="G11" s="415">
        <f t="shared" si="1"/>
        <v>268737</v>
      </c>
      <c r="H11" s="415">
        <f t="shared" si="1"/>
        <v>29000</v>
      </c>
      <c r="I11" s="415">
        <f t="shared" si="1"/>
        <v>0</v>
      </c>
      <c r="J11" s="415">
        <f t="shared" si="1"/>
        <v>91663</v>
      </c>
      <c r="K11" s="415">
        <f t="shared" si="1"/>
        <v>3668917.1439999999</v>
      </c>
      <c r="L11" s="415">
        <f t="shared" ref="L11" si="2">L12+L16+L20+L24+L28+L32+L36+L40+L44+L45+L46+L47+L48+L49+L50+L51+L52+L53+L54+L55+L56+L57+L58+L59+L60+L61+L62+L63+L64+L65</f>
        <v>2614367.1439999999</v>
      </c>
      <c r="M11" s="415">
        <f t="shared" ref="M11" si="3">M12+M16+M20+M24+M28+M32+M36+M40+M44+M45+M46+M47+M48+M49+M50+M51+M52+M53+M54+M55+M56+M57+M58+M59+M60+M61+M62+M63+M64+M65</f>
        <v>1054550</v>
      </c>
      <c r="N11" s="415">
        <f t="shared" ref="N11" si="4">N12+N16+N20+N24+N28+N32+N36+N40+N44+N45+N46+N47+N48+N49+N50+N51+N52+N53+N54+N55+N56+N57+N58+N59+N60+N61+N62+N63+N64+N65</f>
        <v>30499</v>
      </c>
      <c r="O11" s="415">
        <f t="shared" ref="O11" si="5">O12+O16+O20+O24+O28+O32+O36+O40+O44+O45+O46+O47+O48+O49+O50+O51+O52+O53+O54+O55+O56+O57+O58+O59+O60+O61+O62+O63+O64+O65</f>
        <v>0</v>
      </c>
      <c r="P11" s="415">
        <f t="shared" ref="P11" si="6">P12+P16+P20+P24+P28+P32+P36+P40+P44+P45+P46+P47+P48+P49+P50+P51+P52+P53+P54+P55+P56+P57+P58+P59+P60+P61+P62+P63+P64+P65</f>
        <v>1691626</v>
      </c>
      <c r="R11" s="418"/>
    </row>
    <row r="12" spans="1:18" s="416" customFormat="1">
      <c r="A12" s="419">
        <v>1</v>
      </c>
      <c r="B12" s="420" t="s">
        <v>426</v>
      </c>
      <c r="C12" s="421">
        <v>315755</v>
      </c>
      <c r="D12" s="422">
        <f t="shared" ref="D12:J12" si="7">SUM(D13:D15)</f>
        <v>0</v>
      </c>
      <c r="E12" s="422">
        <f t="shared" si="7"/>
        <v>0</v>
      </c>
      <c r="F12" s="422">
        <f t="shared" si="7"/>
        <v>0</v>
      </c>
      <c r="G12" s="422">
        <f t="shared" si="7"/>
        <v>0</v>
      </c>
      <c r="H12" s="422">
        <f t="shared" si="7"/>
        <v>0</v>
      </c>
      <c r="I12" s="422">
        <f t="shared" si="7"/>
        <v>0</v>
      </c>
      <c r="J12" s="422">
        <f t="shared" si="7"/>
        <v>0</v>
      </c>
      <c r="K12" s="422">
        <f>M12+L12</f>
        <v>206441</v>
      </c>
      <c r="L12" s="422">
        <f>SUM(L14:L15)</f>
        <v>25405</v>
      </c>
      <c r="M12" s="422">
        <f>SUM(M13:M15)</f>
        <v>181036</v>
      </c>
      <c r="N12" s="422">
        <f>SUM(N13:N15)</f>
        <v>0</v>
      </c>
      <c r="O12" s="422">
        <f>SUM(O13:O15)</f>
        <v>0</v>
      </c>
      <c r="P12" s="422">
        <f>SUM(P13:P15)</f>
        <v>109314</v>
      </c>
      <c r="R12" s="418"/>
    </row>
    <row r="13" spans="1:18" s="416" customFormat="1" hidden="1">
      <c r="A13" s="419"/>
      <c r="B13" s="420" t="s">
        <v>444</v>
      </c>
      <c r="C13" s="421"/>
      <c r="D13" s="422"/>
      <c r="E13" s="422"/>
      <c r="F13" s="422"/>
      <c r="G13" s="422"/>
      <c r="H13" s="422"/>
      <c r="I13" s="422"/>
      <c r="J13" s="422"/>
      <c r="K13" s="422">
        <f t="shared" ref="K13:K68" si="8">M13+L13</f>
        <v>96036</v>
      </c>
      <c r="L13" s="423"/>
      <c r="M13" s="424">
        <v>96036</v>
      </c>
      <c r="N13" s="422"/>
      <c r="O13" s="422"/>
      <c r="P13" s="422"/>
      <c r="R13" s="418"/>
    </row>
    <row r="14" spans="1:18" s="416" customFormat="1" hidden="1">
      <c r="A14" s="419"/>
      <c r="B14" s="420" t="s">
        <v>445</v>
      </c>
      <c r="C14" s="421"/>
      <c r="D14" s="422"/>
      <c r="E14" s="422"/>
      <c r="F14" s="422"/>
      <c r="G14" s="422"/>
      <c r="H14" s="422"/>
      <c r="I14" s="422"/>
      <c r="J14" s="422"/>
      <c r="K14" s="422">
        <f t="shared" si="8"/>
        <v>110405</v>
      </c>
      <c r="L14" s="422">
        <v>25405</v>
      </c>
      <c r="M14" s="422">
        <v>85000</v>
      </c>
      <c r="N14" s="422"/>
      <c r="O14" s="422"/>
      <c r="P14" s="422">
        <v>109314</v>
      </c>
      <c r="R14" s="418"/>
    </row>
    <row r="15" spans="1:18" s="416" customFormat="1" hidden="1">
      <c r="A15" s="419"/>
      <c r="B15" s="420" t="s">
        <v>446</v>
      </c>
      <c r="C15" s="421"/>
      <c r="D15" s="422"/>
      <c r="E15" s="422"/>
      <c r="F15" s="422"/>
      <c r="G15" s="422"/>
      <c r="H15" s="422"/>
      <c r="I15" s="422"/>
      <c r="J15" s="422"/>
      <c r="K15" s="422">
        <f t="shared" si="8"/>
        <v>0</v>
      </c>
      <c r="L15" s="422"/>
      <c r="M15" s="422"/>
      <c r="N15" s="422"/>
      <c r="O15" s="422"/>
      <c r="P15" s="422"/>
      <c r="R15" s="418"/>
    </row>
    <row r="16" spans="1:18" s="416" customFormat="1">
      <c r="A16" s="419">
        <v>2</v>
      </c>
      <c r="B16" s="420" t="s">
        <v>447</v>
      </c>
      <c r="C16" s="421">
        <v>206338</v>
      </c>
      <c r="D16" s="422">
        <f>SUM(D17:D19)</f>
        <v>10554</v>
      </c>
      <c r="E16" s="422">
        <f t="shared" ref="E16:P16" si="9">SUM(E17:E19)</f>
        <v>0</v>
      </c>
      <c r="F16" s="422">
        <f t="shared" si="9"/>
        <v>0</v>
      </c>
      <c r="G16" s="422">
        <f t="shared" si="9"/>
        <v>33661</v>
      </c>
      <c r="H16" s="422">
        <f t="shared" si="9"/>
        <v>0</v>
      </c>
      <c r="I16" s="422">
        <f t="shared" si="9"/>
        <v>0</v>
      </c>
      <c r="J16" s="422">
        <f t="shared" si="9"/>
        <v>11063</v>
      </c>
      <c r="K16" s="422">
        <f t="shared" si="8"/>
        <v>126982</v>
      </c>
      <c r="L16" s="422">
        <f t="shared" si="9"/>
        <v>103357</v>
      </c>
      <c r="M16" s="422">
        <f t="shared" si="9"/>
        <v>23625</v>
      </c>
      <c r="N16" s="422">
        <f t="shared" si="9"/>
        <v>5775</v>
      </c>
      <c r="O16" s="422">
        <f t="shared" si="9"/>
        <v>0</v>
      </c>
      <c r="P16" s="422">
        <f t="shared" si="9"/>
        <v>18303</v>
      </c>
      <c r="R16" s="418"/>
    </row>
    <row r="17" spans="1:18" s="416" customFormat="1" hidden="1">
      <c r="A17" s="419"/>
      <c r="B17" s="420" t="s">
        <v>444</v>
      </c>
      <c r="C17" s="421"/>
      <c r="D17" s="422"/>
      <c r="E17" s="422"/>
      <c r="F17" s="422"/>
      <c r="G17" s="422"/>
      <c r="H17" s="422"/>
      <c r="I17" s="422"/>
      <c r="J17" s="422"/>
      <c r="K17" s="422">
        <f t="shared" si="8"/>
        <v>0</v>
      </c>
      <c r="L17" s="422"/>
      <c r="M17" s="422"/>
      <c r="N17" s="422"/>
      <c r="O17" s="422"/>
      <c r="P17" s="422"/>
      <c r="R17" s="418"/>
    </row>
    <row r="18" spans="1:18" s="416" customFormat="1" hidden="1">
      <c r="A18" s="419"/>
      <c r="B18" s="420" t="s">
        <v>445</v>
      </c>
      <c r="C18" s="421"/>
      <c r="D18" s="422">
        <v>5009</v>
      </c>
      <c r="E18" s="422"/>
      <c r="F18" s="422"/>
      <c r="G18" s="425">
        <v>27900</v>
      </c>
      <c r="H18" s="422"/>
      <c r="I18" s="422"/>
      <c r="J18" s="422">
        <v>9463</v>
      </c>
      <c r="K18" s="422">
        <f t="shared" si="8"/>
        <v>79834</v>
      </c>
      <c r="L18" s="422">
        <v>60129</v>
      </c>
      <c r="M18" s="422">
        <v>19705</v>
      </c>
      <c r="N18" s="422">
        <v>5200</v>
      </c>
      <c r="O18" s="422"/>
      <c r="P18" s="422">
        <v>2900</v>
      </c>
      <c r="R18" s="418"/>
    </row>
    <row r="19" spans="1:18" s="416" customFormat="1" hidden="1">
      <c r="A19" s="419"/>
      <c r="B19" s="420" t="s">
        <v>446</v>
      </c>
      <c r="C19" s="421"/>
      <c r="D19" s="422">
        <v>5545</v>
      </c>
      <c r="E19" s="422"/>
      <c r="F19" s="422"/>
      <c r="G19" s="422">
        <v>5761</v>
      </c>
      <c r="H19" s="422"/>
      <c r="I19" s="422"/>
      <c r="J19" s="422">
        <v>1600</v>
      </c>
      <c r="K19" s="422">
        <f t="shared" si="8"/>
        <v>47148</v>
      </c>
      <c r="L19" s="422">
        <v>43228</v>
      </c>
      <c r="M19" s="422">
        <v>3920</v>
      </c>
      <c r="N19" s="422">
        <v>575</v>
      </c>
      <c r="O19" s="422"/>
      <c r="P19" s="422">
        <v>15403</v>
      </c>
      <c r="R19" s="418"/>
    </row>
    <row r="20" spans="1:18" s="416" customFormat="1">
      <c r="A20" s="419">
        <v>3</v>
      </c>
      <c r="B20" s="420" t="s">
        <v>448</v>
      </c>
      <c r="C20" s="426">
        <v>341625</v>
      </c>
      <c r="D20" s="422">
        <f>SUM(D21:D23)</f>
        <v>26476</v>
      </c>
      <c r="E20" s="422">
        <f t="shared" ref="E20:P20" si="10">SUM(E21:E23)</f>
        <v>0</v>
      </c>
      <c r="F20" s="422">
        <f t="shared" si="10"/>
        <v>700</v>
      </c>
      <c r="G20" s="422">
        <f t="shared" si="10"/>
        <v>9700</v>
      </c>
      <c r="H20" s="422">
        <f t="shared" si="10"/>
        <v>0</v>
      </c>
      <c r="I20" s="422">
        <f t="shared" si="10"/>
        <v>0</v>
      </c>
      <c r="J20" s="422">
        <f t="shared" si="10"/>
        <v>9000</v>
      </c>
      <c r="K20" s="422">
        <f t="shared" si="8"/>
        <v>183200</v>
      </c>
      <c r="L20" s="422">
        <f t="shared" si="10"/>
        <v>141932</v>
      </c>
      <c r="M20" s="422">
        <f t="shared" si="10"/>
        <v>41268</v>
      </c>
      <c r="N20" s="422">
        <f t="shared" si="10"/>
        <v>12200</v>
      </c>
      <c r="O20" s="422">
        <f t="shared" si="10"/>
        <v>0</v>
      </c>
      <c r="P20" s="422">
        <f t="shared" si="10"/>
        <v>97449</v>
      </c>
      <c r="R20" s="418"/>
    </row>
    <row r="21" spans="1:18" s="416" customFormat="1" hidden="1">
      <c r="A21" s="419"/>
      <c r="B21" s="420" t="s">
        <v>444</v>
      </c>
      <c r="C21" s="421"/>
      <c r="D21" s="422"/>
      <c r="E21" s="422"/>
      <c r="F21" s="422"/>
      <c r="G21" s="422"/>
      <c r="H21" s="422"/>
      <c r="I21" s="422"/>
      <c r="J21" s="422"/>
      <c r="K21" s="422">
        <f t="shared" si="8"/>
        <v>0</v>
      </c>
      <c r="L21" s="422"/>
      <c r="M21" s="422"/>
      <c r="N21" s="422"/>
      <c r="O21" s="422"/>
      <c r="P21" s="422"/>
      <c r="R21" s="418"/>
    </row>
    <row r="22" spans="1:18" hidden="1">
      <c r="A22" s="419"/>
      <c r="B22" s="420" t="s">
        <v>445</v>
      </c>
      <c r="C22" s="421"/>
      <c r="D22" s="422"/>
      <c r="E22" s="422"/>
      <c r="F22" s="422">
        <v>700</v>
      </c>
      <c r="G22" s="422">
        <v>4200</v>
      </c>
      <c r="H22" s="422"/>
      <c r="I22" s="422"/>
      <c r="J22" s="422">
        <v>9000</v>
      </c>
      <c r="K22" s="422">
        <f t="shared" si="8"/>
        <v>111784</v>
      </c>
      <c r="L22" s="422">
        <v>75192</v>
      </c>
      <c r="M22" s="422">
        <v>36592</v>
      </c>
      <c r="N22" s="422">
        <v>3100</v>
      </c>
      <c r="O22" s="422"/>
      <c r="P22" s="422">
        <v>21200</v>
      </c>
      <c r="Q22" s="206"/>
    </row>
    <row r="23" spans="1:18" hidden="1">
      <c r="A23" s="419"/>
      <c r="B23" s="420" t="s">
        <v>446</v>
      </c>
      <c r="C23" s="421"/>
      <c r="D23" s="422">
        <v>26476</v>
      </c>
      <c r="E23" s="422"/>
      <c r="F23" s="422"/>
      <c r="G23" s="422">
        <v>5500</v>
      </c>
      <c r="H23" s="422"/>
      <c r="I23" s="422"/>
      <c r="J23" s="422"/>
      <c r="K23" s="422">
        <f t="shared" si="8"/>
        <v>71416</v>
      </c>
      <c r="L23" s="422">
        <v>66740</v>
      </c>
      <c r="M23" s="422">
        <v>4676</v>
      </c>
      <c r="N23" s="422">
        <v>9100</v>
      </c>
      <c r="O23" s="422"/>
      <c r="P23" s="422">
        <v>76249</v>
      </c>
      <c r="Q23" s="206"/>
    </row>
    <row r="24" spans="1:18">
      <c r="A24" s="419">
        <v>4</v>
      </c>
      <c r="B24" s="420" t="s">
        <v>425</v>
      </c>
      <c r="C24" s="421">
        <v>857238</v>
      </c>
      <c r="D24" s="422">
        <f>SUM(D25:D27)</f>
        <v>1513</v>
      </c>
      <c r="E24" s="422">
        <f t="shared" ref="E24:P24" si="11">SUM(E25:E27)</f>
        <v>0</v>
      </c>
      <c r="F24" s="422">
        <f t="shared" si="11"/>
        <v>26667</v>
      </c>
      <c r="G24" s="422">
        <f t="shared" si="11"/>
        <v>0</v>
      </c>
      <c r="H24" s="422">
        <f t="shared" si="11"/>
        <v>29000</v>
      </c>
      <c r="I24" s="422">
        <f t="shared" si="11"/>
        <v>0</v>
      </c>
      <c r="J24" s="422">
        <f t="shared" si="11"/>
        <v>38300</v>
      </c>
      <c r="K24" s="422">
        <f t="shared" si="8"/>
        <v>596110</v>
      </c>
      <c r="L24" s="422">
        <f t="shared" si="11"/>
        <v>496110</v>
      </c>
      <c r="M24" s="422">
        <f t="shared" si="11"/>
        <v>100000</v>
      </c>
      <c r="N24" s="422">
        <f t="shared" si="11"/>
        <v>1528</v>
      </c>
      <c r="O24" s="422">
        <f t="shared" si="11"/>
        <v>0</v>
      </c>
      <c r="P24" s="422">
        <f t="shared" si="11"/>
        <v>164120</v>
      </c>
      <c r="Q24" s="206"/>
    </row>
    <row r="25" spans="1:18" hidden="1">
      <c r="A25" s="419"/>
      <c r="B25" s="420" t="s">
        <v>444</v>
      </c>
      <c r="C25" s="421"/>
      <c r="D25" s="422"/>
      <c r="E25" s="422"/>
      <c r="F25" s="422"/>
      <c r="G25" s="422"/>
      <c r="H25" s="422"/>
      <c r="I25" s="422"/>
      <c r="J25" s="422"/>
      <c r="K25" s="422">
        <f t="shared" si="8"/>
        <v>0</v>
      </c>
      <c r="L25" s="422"/>
      <c r="M25" s="422"/>
      <c r="N25" s="422"/>
      <c r="O25" s="422"/>
      <c r="P25" s="422">
        <v>9120</v>
      </c>
      <c r="Q25" s="206"/>
    </row>
    <row r="26" spans="1:18" hidden="1">
      <c r="A26" s="419"/>
      <c r="B26" s="420" t="s">
        <v>445</v>
      </c>
      <c r="C26" s="421"/>
      <c r="D26" s="422">
        <v>1513</v>
      </c>
      <c r="E26" s="422"/>
      <c r="F26" s="422">
        <v>26667</v>
      </c>
      <c r="G26" s="422"/>
      <c r="H26" s="422">
        <v>29000</v>
      </c>
      <c r="I26" s="422"/>
      <c r="J26" s="422">
        <v>38300</v>
      </c>
      <c r="K26" s="422">
        <f t="shared" si="8"/>
        <v>596110</v>
      </c>
      <c r="L26" s="422">
        <v>496110</v>
      </c>
      <c r="M26" s="422">
        <v>100000</v>
      </c>
      <c r="N26" s="422">
        <v>1528</v>
      </c>
      <c r="O26" s="422"/>
      <c r="P26" s="422">
        <v>155000</v>
      </c>
      <c r="Q26" s="206"/>
    </row>
    <row r="27" spans="1:18" hidden="1">
      <c r="A27" s="419"/>
      <c r="B27" s="420" t="s">
        <v>446</v>
      </c>
      <c r="C27" s="421"/>
      <c r="D27" s="422"/>
      <c r="E27" s="422"/>
      <c r="F27" s="422"/>
      <c r="G27" s="422"/>
      <c r="H27" s="422"/>
      <c r="I27" s="422"/>
      <c r="J27" s="422"/>
      <c r="K27" s="422">
        <f t="shared" si="8"/>
        <v>0</v>
      </c>
      <c r="L27" s="422"/>
      <c r="M27" s="422"/>
      <c r="N27" s="422"/>
      <c r="O27" s="422"/>
      <c r="P27" s="422"/>
      <c r="Q27" s="206"/>
    </row>
    <row r="28" spans="1:18">
      <c r="A28" s="419">
        <v>5</v>
      </c>
      <c r="B28" s="420" t="s">
        <v>449</v>
      </c>
      <c r="C28" s="421">
        <v>656989.14399999997</v>
      </c>
      <c r="D28" s="422">
        <f>SUM(D29:D31)</f>
        <v>23285</v>
      </c>
      <c r="E28" s="422">
        <f t="shared" ref="E28:P28" si="12">SUM(E29:E31)</f>
        <v>0</v>
      </c>
      <c r="F28" s="422">
        <f t="shared" si="12"/>
        <v>0</v>
      </c>
      <c r="G28" s="422">
        <f t="shared" si="12"/>
        <v>1526</v>
      </c>
      <c r="H28" s="422">
        <f t="shared" si="12"/>
        <v>0</v>
      </c>
      <c r="I28" s="422">
        <f t="shared" si="12"/>
        <v>0</v>
      </c>
      <c r="J28" s="422">
        <f t="shared" si="12"/>
        <v>0</v>
      </c>
      <c r="K28" s="422">
        <f t="shared" si="8"/>
        <v>539267.14399999997</v>
      </c>
      <c r="L28" s="422">
        <f t="shared" si="12"/>
        <v>449382.14399999997</v>
      </c>
      <c r="M28" s="422">
        <f t="shared" si="12"/>
        <v>89885</v>
      </c>
      <c r="N28" s="422">
        <f t="shared" si="12"/>
        <v>6596</v>
      </c>
      <c r="O28" s="422">
        <f t="shared" si="12"/>
        <v>0</v>
      </c>
      <c r="P28" s="422">
        <f t="shared" si="12"/>
        <v>84850</v>
      </c>
      <c r="Q28" s="206"/>
    </row>
    <row r="29" spans="1:18" hidden="1">
      <c r="A29" s="419"/>
      <c r="B29" s="420" t="s">
        <v>444</v>
      </c>
      <c r="C29" s="421"/>
      <c r="D29" s="422"/>
      <c r="E29" s="422"/>
      <c r="F29" s="422"/>
      <c r="G29" s="422"/>
      <c r="H29" s="422"/>
      <c r="I29" s="422"/>
      <c r="J29" s="422"/>
      <c r="K29" s="422">
        <f t="shared" si="8"/>
        <v>0</v>
      </c>
      <c r="L29" s="422"/>
      <c r="M29" s="422"/>
      <c r="N29" s="422"/>
      <c r="O29" s="422"/>
      <c r="P29" s="422"/>
      <c r="Q29" s="206"/>
    </row>
    <row r="30" spans="1:18" hidden="1">
      <c r="A30" s="419"/>
      <c r="B30" s="420" t="s">
        <v>445</v>
      </c>
      <c r="C30" s="421"/>
      <c r="D30" s="422">
        <v>300</v>
      </c>
      <c r="E30" s="422"/>
      <c r="F30" s="422"/>
      <c r="G30" s="422"/>
      <c r="H30" s="422"/>
      <c r="I30" s="422"/>
      <c r="J30" s="422"/>
      <c r="K30" s="422">
        <f t="shared" si="8"/>
        <v>74227</v>
      </c>
      <c r="L30" s="422">
        <v>54342</v>
      </c>
      <c r="M30" s="422">
        <v>19885</v>
      </c>
      <c r="N30" s="422">
        <v>6121</v>
      </c>
      <c r="O30" s="422"/>
      <c r="P30" s="422">
        <v>8600</v>
      </c>
      <c r="Q30" s="206"/>
    </row>
    <row r="31" spans="1:18" hidden="1">
      <c r="A31" s="419"/>
      <c r="B31" s="420" t="s">
        <v>446</v>
      </c>
      <c r="C31" s="421"/>
      <c r="D31" s="422">
        <v>22985</v>
      </c>
      <c r="E31" s="422"/>
      <c r="F31" s="422"/>
      <c r="G31" s="422">
        <v>1526</v>
      </c>
      <c r="H31" s="422"/>
      <c r="I31" s="422"/>
      <c r="J31" s="422"/>
      <c r="K31" s="422">
        <f t="shared" si="8"/>
        <v>465040.14399999997</v>
      </c>
      <c r="L31" s="422">
        <v>395040.14399999997</v>
      </c>
      <c r="M31" s="422">
        <v>70000</v>
      </c>
      <c r="N31" s="422">
        <v>475</v>
      </c>
      <c r="O31" s="422"/>
      <c r="P31" s="422">
        <v>76250</v>
      </c>
      <c r="Q31" s="206"/>
    </row>
    <row r="32" spans="1:18" ht="37.5">
      <c r="A32" s="419">
        <v>6</v>
      </c>
      <c r="B32" s="420" t="s">
        <v>450</v>
      </c>
      <c r="C32" s="421">
        <v>1737540</v>
      </c>
      <c r="D32" s="422">
        <f>SUM(D33:D35)</f>
        <v>47800</v>
      </c>
      <c r="E32" s="422">
        <f t="shared" ref="E32:P32" si="13">SUM(E33:E35)</f>
        <v>0</v>
      </c>
      <c r="F32" s="422">
        <f t="shared" si="13"/>
        <v>81000</v>
      </c>
      <c r="G32" s="422">
        <f t="shared" si="13"/>
        <v>107000</v>
      </c>
      <c r="H32" s="422">
        <f t="shared" si="13"/>
        <v>0</v>
      </c>
      <c r="I32" s="422">
        <f t="shared" si="13"/>
        <v>0</v>
      </c>
      <c r="J32" s="422">
        <f t="shared" si="13"/>
        <v>8500</v>
      </c>
      <c r="K32" s="422">
        <f t="shared" si="8"/>
        <v>1318240</v>
      </c>
      <c r="L32" s="422">
        <f t="shared" si="13"/>
        <v>816239</v>
      </c>
      <c r="M32" s="422">
        <f t="shared" si="13"/>
        <v>502001</v>
      </c>
      <c r="N32" s="422">
        <f t="shared" si="13"/>
        <v>0</v>
      </c>
      <c r="O32" s="422">
        <f t="shared" si="13"/>
        <v>0</v>
      </c>
      <c r="P32" s="422">
        <f t="shared" si="13"/>
        <v>175000</v>
      </c>
      <c r="Q32" s="206"/>
    </row>
    <row r="33" spans="1:17" hidden="1">
      <c r="A33" s="419"/>
      <c r="B33" s="420" t="s">
        <v>444</v>
      </c>
      <c r="C33" s="421"/>
      <c r="D33" s="422"/>
      <c r="E33" s="422"/>
      <c r="F33" s="422"/>
      <c r="G33" s="422"/>
      <c r="H33" s="422"/>
      <c r="I33" s="422"/>
      <c r="J33" s="422"/>
      <c r="K33" s="422">
        <f t="shared" si="8"/>
        <v>203085</v>
      </c>
      <c r="L33" s="422"/>
      <c r="M33" s="422">
        <v>203085</v>
      </c>
      <c r="N33" s="422"/>
      <c r="O33" s="422"/>
      <c r="P33" s="422"/>
      <c r="Q33" s="206"/>
    </row>
    <row r="34" spans="1:17" hidden="1">
      <c r="A34" s="419"/>
      <c r="B34" s="420" t="s">
        <v>445</v>
      </c>
      <c r="C34" s="421"/>
      <c r="D34" s="422">
        <v>47800</v>
      </c>
      <c r="E34" s="422"/>
      <c r="F34" s="422">
        <v>81000</v>
      </c>
      <c r="G34" s="422">
        <v>107000</v>
      </c>
      <c r="H34" s="422"/>
      <c r="I34" s="422"/>
      <c r="J34" s="422">
        <v>8500</v>
      </c>
      <c r="K34" s="422">
        <f t="shared" si="8"/>
        <v>1115155</v>
      </c>
      <c r="L34" s="422">
        <v>816239</v>
      </c>
      <c r="M34" s="422">
        <v>298916</v>
      </c>
      <c r="N34" s="422"/>
      <c r="O34" s="422"/>
      <c r="P34" s="422">
        <v>175000</v>
      </c>
      <c r="Q34" s="206"/>
    </row>
    <row r="35" spans="1:17" hidden="1">
      <c r="A35" s="419"/>
      <c r="B35" s="420" t="s">
        <v>446</v>
      </c>
      <c r="C35" s="421"/>
      <c r="D35" s="422"/>
      <c r="E35" s="422"/>
      <c r="F35" s="422"/>
      <c r="G35" s="422"/>
      <c r="H35" s="422"/>
      <c r="I35" s="422"/>
      <c r="J35" s="422"/>
      <c r="K35" s="422">
        <f t="shared" si="8"/>
        <v>0</v>
      </c>
      <c r="L35" s="422"/>
      <c r="M35" s="422"/>
      <c r="N35" s="422"/>
      <c r="O35" s="422"/>
      <c r="P35" s="422"/>
      <c r="Q35" s="206"/>
    </row>
    <row r="36" spans="1:17">
      <c r="A36" s="419">
        <v>7</v>
      </c>
      <c r="B36" s="420" t="s">
        <v>451</v>
      </c>
      <c r="C36" s="421">
        <v>457440</v>
      </c>
      <c r="D36" s="422">
        <f>SUM(D37:D39)</f>
        <v>9600</v>
      </c>
      <c r="E36" s="422">
        <f t="shared" ref="E36:P36" si="14">SUM(E37:E39)</f>
        <v>0</v>
      </c>
      <c r="F36" s="422">
        <f t="shared" si="14"/>
        <v>0</v>
      </c>
      <c r="G36" s="422">
        <f t="shared" si="14"/>
        <v>18400</v>
      </c>
      <c r="H36" s="422">
        <f t="shared" si="14"/>
        <v>0</v>
      </c>
      <c r="I36" s="422">
        <f t="shared" si="14"/>
        <v>0</v>
      </c>
      <c r="J36" s="422">
        <f t="shared" si="14"/>
        <v>0</v>
      </c>
      <c r="K36" s="422">
        <f t="shared" si="8"/>
        <v>157610</v>
      </c>
      <c r="L36" s="422">
        <f t="shared" si="14"/>
        <v>157400</v>
      </c>
      <c r="M36" s="422">
        <f t="shared" si="14"/>
        <v>210</v>
      </c>
      <c r="N36" s="422">
        <f t="shared" si="14"/>
        <v>0</v>
      </c>
      <c r="O36" s="422">
        <f t="shared" si="14"/>
        <v>0</v>
      </c>
      <c r="P36" s="422">
        <f t="shared" si="14"/>
        <v>271830</v>
      </c>
      <c r="Q36" s="206"/>
    </row>
    <row r="37" spans="1:17" hidden="1">
      <c r="A37" s="419"/>
      <c r="B37" s="420" t="s">
        <v>444</v>
      </c>
      <c r="C37" s="421"/>
      <c r="D37" s="422"/>
      <c r="E37" s="422"/>
      <c r="F37" s="422"/>
      <c r="G37" s="422"/>
      <c r="H37" s="422"/>
      <c r="I37" s="422"/>
      <c r="J37" s="422"/>
      <c r="K37" s="422">
        <f t="shared" si="8"/>
        <v>0</v>
      </c>
      <c r="L37" s="422"/>
      <c r="M37" s="422"/>
      <c r="N37" s="422"/>
      <c r="O37" s="422"/>
      <c r="P37" s="422"/>
      <c r="Q37" s="206"/>
    </row>
    <row r="38" spans="1:17" hidden="1">
      <c r="A38" s="419"/>
      <c r="B38" s="420" t="s">
        <v>445</v>
      </c>
      <c r="C38" s="421"/>
      <c r="D38" s="422">
        <v>6500</v>
      </c>
      <c r="E38" s="422"/>
      <c r="F38" s="422"/>
      <c r="G38" s="422">
        <v>13000</v>
      </c>
      <c r="H38" s="422"/>
      <c r="I38" s="422"/>
      <c r="J38" s="422"/>
      <c r="K38" s="422">
        <f t="shared" si="8"/>
        <v>13500</v>
      </c>
      <c r="L38" s="422">
        <v>13500</v>
      </c>
      <c r="M38" s="422"/>
      <c r="N38" s="422"/>
      <c r="O38" s="422"/>
      <c r="P38" s="422"/>
      <c r="Q38" s="206"/>
    </row>
    <row r="39" spans="1:17" hidden="1">
      <c r="A39" s="419"/>
      <c r="B39" s="420" t="s">
        <v>446</v>
      </c>
      <c r="C39" s="421"/>
      <c r="D39" s="422">
        <v>3100</v>
      </c>
      <c r="E39" s="422"/>
      <c r="F39" s="422"/>
      <c r="G39" s="422">
        <v>5400</v>
      </c>
      <c r="H39" s="422"/>
      <c r="I39" s="422"/>
      <c r="J39" s="422"/>
      <c r="K39" s="422">
        <f t="shared" si="8"/>
        <v>144110</v>
      </c>
      <c r="L39" s="422">
        <v>143900</v>
      </c>
      <c r="M39" s="422">
        <v>210</v>
      </c>
      <c r="N39" s="422"/>
      <c r="O39" s="422"/>
      <c r="P39" s="422">
        <v>271830</v>
      </c>
      <c r="Q39" s="206"/>
    </row>
    <row r="40" spans="1:17">
      <c r="A40" s="419">
        <v>8</v>
      </c>
      <c r="B40" s="420" t="s">
        <v>452</v>
      </c>
      <c r="C40" s="421">
        <v>1153065</v>
      </c>
      <c r="D40" s="422">
        <f>SUM(D41:D43)</f>
        <v>17700</v>
      </c>
      <c r="E40" s="422">
        <f t="shared" ref="E40:P40" si="15">SUM(E41:E43)</f>
        <v>0</v>
      </c>
      <c r="F40" s="422">
        <f t="shared" si="15"/>
        <v>0</v>
      </c>
      <c r="G40" s="422">
        <f t="shared" si="15"/>
        <v>44430</v>
      </c>
      <c r="H40" s="422">
        <f t="shared" si="15"/>
        <v>0</v>
      </c>
      <c r="I40" s="422">
        <f t="shared" si="15"/>
        <v>0</v>
      </c>
      <c r="J40" s="422">
        <f t="shared" si="15"/>
        <v>24800</v>
      </c>
      <c r="K40" s="422">
        <f t="shared" si="8"/>
        <v>375375</v>
      </c>
      <c r="L40" s="422">
        <f t="shared" si="15"/>
        <v>342125</v>
      </c>
      <c r="M40" s="422">
        <f t="shared" si="15"/>
        <v>33250</v>
      </c>
      <c r="N40" s="422">
        <f t="shared" si="15"/>
        <v>3200</v>
      </c>
      <c r="O40" s="422">
        <f t="shared" si="15"/>
        <v>0</v>
      </c>
      <c r="P40" s="422">
        <f t="shared" si="15"/>
        <v>687260</v>
      </c>
      <c r="Q40" s="206"/>
    </row>
    <row r="41" spans="1:17" hidden="1">
      <c r="A41" s="419"/>
      <c r="B41" s="420" t="s">
        <v>444</v>
      </c>
      <c r="C41" s="421"/>
      <c r="D41" s="422"/>
      <c r="E41" s="422"/>
      <c r="F41" s="422"/>
      <c r="G41" s="422"/>
      <c r="H41" s="422"/>
      <c r="I41" s="422"/>
      <c r="J41" s="422"/>
      <c r="K41" s="422">
        <f t="shared" si="8"/>
        <v>0</v>
      </c>
      <c r="L41" s="422"/>
      <c r="M41" s="422"/>
      <c r="N41" s="422"/>
      <c r="O41" s="422"/>
      <c r="P41" s="422"/>
      <c r="Q41" s="206"/>
    </row>
    <row r="42" spans="1:17" hidden="1">
      <c r="A42" s="419"/>
      <c r="B42" s="420" t="s">
        <v>445</v>
      </c>
      <c r="C42" s="421"/>
      <c r="D42" s="422"/>
      <c r="E42" s="422"/>
      <c r="F42" s="422"/>
      <c r="G42" s="422"/>
      <c r="H42" s="422"/>
      <c r="I42" s="422"/>
      <c r="J42" s="422">
        <v>19500</v>
      </c>
      <c r="K42" s="422">
        <f t="shared" si="8"/>
        <v>500</v>
      </c>
      <c r="L42" s="422">
        <v>500</v>
      </c>
      <c r="M42" s="422"/>
      <c r="N42" s="422"/>
      <c r="O42" s="422"/>
      <c r="P42" s="422">
        <v>13000</v>
      </c>
      <c r="Q42" s="206"/>
    </row>
    <row r="43" spans="1:17" hidden="1">
      <c r="A43" s="419"/>
      <c r="B43" s="420" t="s">
        <v>446</v>
      </c>
      <c r="C43" s="421"/>
      <c r="D43" s="422">
        <v>17700</v>
      </c>
      <c r="E43" s="422"/>
      <c r="F43" s="422"/>
      <c r="G43" s="422">
        <v>44430</v>
      </c>
      <c r="H43" s="422"/>
      <c r="I43" s="422"/>
      <c r="J43" s="422">
        <v>5300</v>
      </c>
      <c r="K43" s="422">
        <f t="shared" si="8"/>
        <v>374875</v>
      </c>
      <c r="L43" s="422">
        <v>341625</v>
      </c>
      <c r="M43" s="422">
        <v>33250</v>
      </c>
      <c r="N43" s="422">
        <v>3200</v>
      </c>
      <c r="O43" s="422"/>
      <c r="P43" s="422">
        <v>674260</v>
      </c>
      <c r="Q43" s="206"/>
    </row>
    <row r="44" spans="1:17">
      <c r="A44" s="419">
        <v>9</v>
      </c>
      <c r="B44" s="420" t="s">
        <v>453</v>
      </c>
      <c r="C44" s="421">
        <v>126274</v>
      </c>
      <c r="D44" s="422"/>
      <c r="E44" s="422"/>
      <c r="F44" s="422"/>
      <c r="G44" s="422">
        <v>36000</v>
      </c>
      <c r="H44" s="422"/>
      <c r="I44" s="422"/>
      <c r="J44" s="422"/>
      <c r="K44" s="422">
        <f t="shared" si="8"/>
        <v>56774</v>
      </c>
      <c r="L44" s="422">
        <v>56774</v>
      </c>
      <c r="M44" s="422"/>
      <c r="N44" s="422"/>
      <c r="O44" s="422"/>
      <c r="P44" s="422">
        <v>33500</v>
      </c>
    </row>
    <row r="45" spans="1:17" ht="19.5" customHeight="1">
      <c r="A45" s="419">
        <v>10</v>
      </c>
      <c r="B45" s="420" t="s">
        <v>454</v>
      </c>
      <c r="C45" s="421">
        <v>50000</v>
      </c>
      <c r="D45" s="422"/>
      <c r="E45" s="422"/>
      <c r="F45" s="422"/>
      <c r="G45" s="422"/>
      <c r="H45" s="422"/>
      <c r="I45" s="422"/>
      <c r="J45" s="422"/>
      <c r="K45" s="422">
        <f t="shared" si="8"/>
        <v>0</v>
      </c>
      <c r="L45" s="422"/>
      <c r="M45" s="422"/>
      <c r="N45" s="422"/>
      <c r="O45" s="422"/>
      <c r="P45" s="421">
        <v>50000</v>
      </c>
    </row>
    <row r="46" spans="1:17">
      <c r="A46" s="419">
        <v>11</v>
      </c>
      <c r="B46" s="420" t="s">
        <v>455</v>
      </c>
      <c r="C46" s="421">
        <v>0</v>
      </c>
      <c r="D46" s="422"/>
      <c r="E46" s="422"/>
      <c r="F46" s="422"/>
      <c r="G46" s="422"/>
      <c r="H46" s="422"/>
      <c r="I46" s="422"/>
      <c r="J46" s="422"/>
      <c r="K46" s="422">
        <f t="shared" si="8"/>
        <v>0</v>
      </c>
      <c r="L46" s="422"/>
      <c r="M46" s="422"/>
      <c r="N46" s="422"/>
      <c r="O46" s="422"/>
      <c r="P46" s="422"/>
    </row>
    <row r="47" spans="1:17">
      <c r="A47" s="419">
        <v>12</v>
      </c>
      <c r="B47" s="420" t="s">
        <v>424</v>
      </c>
      <c r="C47" s="421">
        <v>17500</v>
      </c>
      <c r="D47" s="422"/>
      <c r="E47" s="422"/>
      <c r="F47" s="422"/>
      <c r="G47" s="421">
        <v>17500</v>
      </c>
      <c r="H47" s="422"/>
      <c r="I47" s="422"/>
      <c r="J47" s="422"/>
      <c r="K47" s="422">
        <f t="shared" si="8"/>
        <v>0</v>
      </c>
      <c r="L47" s="422"/>
      <c r="M47" s="422"/>
      <c r="N47" s="422"/>
      <c r="O47" s="422"/>
      <c r="P47" s="422"/>
    </row>
    <row r="48" spans="1:17">
      <c r="A48" s="419">
        <v>13</v>
      </c>
      <c r="B48" s="420" t="s">
        <v>164</v>
      </c>
      <c r="C48" s="421">
        <v>5500</v>
      </c>
      <c r="D48" s="421">
        <v>5500</v>
      </c>
      <c r="E48" s="422"/>
      <c r="F48" s="422"/>
      <c r="G48" s="422"/>
      <c r="H48" s="422"/>
      <c r="I48" s="422"/>
      <c r="J48" s="422"/>
      <c r="K48" s="422">
        <f t="shared" si="8"/>
        <v>0</v>
      </c>
      <c r="L48" s="422"/>
      <c r="M48" s="422"/>
      <c r="N48" s="422"/>
      <c r="O48" s="422"/>
      <c r="P48" s="422"/>
    </row>
    <row r="49" spans="1:16">
      <c r="A49" s="419">
        <v>14</v>
      </c>
      <c r="B49" s="420" t="s">
        <v>165</v>
      </c>
      <c r="C49" s="421">
        <v>79861</v>
      </c>
      <c r="D49" s="422"/>
      <c r="E49" s="422"/>
      <c r="F49" s="422"/>
      <c r="G49" s="422"/>
      <c r="H49" s="422"/>
      <c r="I49" s="422"/>
      <c r="J49" s="422"/>
      <c r="K49" s="422">
        <f t="shared" si="8"/>
        <v>79861</v>
      </c>
      <c r="L49" s="422"/>
      <c r="M49" s="421">
        <v>79861</v>
      </c>
      <c r="N49" s="422"/>
      <c r="O49" s="422"/>
      <c r="P49" s="422"/>
    </row>
    <row r="50" spans="1:16">
      <c r="A50" s="419">
        <v>15</v>
      </c>
      <c r="B50" s="420" t="s">
        <v>171</v>
      </c>
      <c r="C50" s="421">
        <v>1200</v>
      </c>
      <c r="D50" s="422"/>
      <c r="E50" s="422"/>
      <c r="F50" s="422"/>
      <c r="G50" s="422"/>
      <c r="H50" s="422"/>
      <c r="I50" s="422"/>
      <c r="J50" s="422"/>
      <c r="K50" s="422">
        <f t="shared" si="8"/>
        <v>0</v>
      </c>
      <c r="L50" s="422"/>
      <c r="M50" s="422"/>
      <c r="N50" s="421">
        <v>1200</v>
      </c>
      <c r="O50" s="422"/>
      <c r="P50" s="422"/>
    </row>
    <row r="51" spans="1:16">
      <c r="A51" s="419">
        <v>16</v>
      </c>
      <c r="B51" s="420" t="s">
        <v>456</v>
      </c>
      <c r="C51" s="421">
        <v>5000</v>
      </c>
      <c r="D51" s="422"/>
      <c r="E51" s="421">
        <v>5000</v>
      </c>
      <c r="F51" s="422"/>
      <c r="G51" s="422"/>
      <c r="H51" s="422"/>
      <c r="I51" s="422"/>
      <c r="J51" s="422"/>
      <c r="K51" s="422">
        <f t="shared" si="8"/>
        <v>0</v>
      </c>
      <c r="L51" s="422"/>
      <c r="M51" s="422"/>
      <c r="N51" s="422"/>
      <c r="O51" s="422"/>
      <c r="P51" s="422"/>
    </row>
    <row r="52" spans="1:16">
      <c r="A52" s="419">
        <v>17</v>
      </c>
      <c r="B52" s="420" t="s">
        <v>457</v>
      </c>
      <c r="C52" s="421">
        <v>0</v>
      </c>
      <c r="D52" s="422"/>
      <c r="E52" s="422"/>
      <c r="F52" s="422"/>
      <c r="G52" s="422"/>
      <c r="H52" s="422"/>
      <c r="I52" s="422"/>
      <c r="J52" s="422"/>
      <c r="K52" s="422">
        <f t="shared" si="8"/>
        <v>0</v>
      </c>
      <c r="L52" s="422"/>
      <c r="M52" s="422"/>
      <c r="N52" s="422"/>
      <c r="O52" s="422"/>
      <c r="P52" s="422"/>
    </row>
    <row r="53" spans="1:16" ht="37.5">
      <c r="A53" s="419">
        <v>18</v>
      </c>
      <c r="B53" s="420" t="s">
        <v>458</v>
      </c>
      <c r="C53" s="421">
        <v>714</v>
      </c>
      <c r="D53" s="422"/>
      <c r="E53" s="422"/>
      <c r="F53" s="422"/>
      <c r="G53" s="422"/>
      <c r="H53" s="422"/>
      <c r="I53" s="422"/>
      <c r="J53" s="422"/>
      <c r="K53" s="422">
        <f t="shared" si="8"/>
        <v>714</v>
      </c>
      <c r="L53" s="422"/>
      <c r="M53" s="421">
        <v>714</v>
      </c>
      <c r="N53" s="422"/>
      <c r="O53" s="422"/>
      <c r="P53" s="422"/>
    </row>
    <row r="54" spans="1:16">
      <c r="A54" s="427">
        <v>19</v>
      </c>
      <c r="B54" s="428" t="s">
        <v>459</v>
      </c>
      <c r="C54" s="429">
        <v>2700</v>
      </c>
      <c r="D54" s="429"/>
      <c r="E54" s="429"/>
      <c r="F54" s="430"/>
      <c r="G54" s="430"/>
      <c r="H54" s="431"/>
      <c r="I54" s="431"/>
      <c r="J54" s="431"/>
      <c r="K54" s="422">
        <f t="shared" si="8"/>
        <v>2700</v>
      </c>
      <c r="L54" s="431"/>
      <c r="M54" s="429">
        <v>2700</v>
      </c>
      <c r="N54" s="432"/>
      <c r="O54" s="432"/>
      <c r="P54" s="432"/>
    </row>
    <row r="55" spans="1:16">
      <c r="A55" s="427">
        <v>20</v>
      </c>
      <c r="B55" s="420" t="s">
        <v>460</v>
      </c>
      <c r="C55" s="421">
        <v>0</v>
      </c>
      <c r="D55" s="422"/>
      <c r="E55" s="422"/>
      <c r="F55" s="422"/>
      <c r="G55" s="422"/>
      <c r="H55" s="422"/>
      <c r="I55" s="422"/>
      <c r="J55" s="422"/>
      <c r="K55" s="422">
        <f t="shared" si="8"/>
        <v>0</v>
      </c>
      <c r="L55" s="422"/>
      <c r="M55" s="422"/>
      <c r="N55" s="422"/>
      <c r="O55" s="422"/>
      <c r="P55" s="422"/>
    </row>
    <row r="56" spans="1:16">
      <c r="A56" s="419">
        <v>21</v>
      </c>
      <c r="B56" s="420" t="s">
        <v>461</v>
      </c>
      <c r="C56" s="421">
        <v>8400</v>
      </c>
      <c r="D56" s="422"/>
      <c r="E56" s="422"/>
      <c r="F56" s="422"/>
      <c r="G56" s="422"/>
      <c r="H56" s="422"/>
      <c r="I56" s="422"/>
      <c r="J56" s="422"/>
      <c r="K56" s="422">
        <f t="shared" si="8"/>
        <v>8400</v>
      </c>
      <c r="L56" s="421">
        <v>8400</v>
      </c>
      <c r="M56" s="422"/>
      <c r="N56" s="422"/>
      <c r="O56" s="422"/>
      <c r="P56" s="422"/>
    </row>
    <row r="57" spans="1:16">
      <c r="A57" s="427">
        <v>22</v>
      </c>
      <c r="B57" s="420" t="s">
        <v>462</v>
      </c>
      <c r="C57" s="421">
        <v>380</v>
      </c>
      <c r="D57" s="422"/>
      <c r="E57" s="422"/>
      <c r="F57" s="422"/>
      <c r="G57" s="422"/>
      <c r="H57" s="422"/>
      <c r="I57" s="422"/>
      <c r="J57" s="422"/>
      <c r="K57" s="422">
        <f t="shared" si="8"/>
        <v>380</v>
      </c>
      <c r="L57" s="421">
        <v>380</v>
      </c>
      <c r="M57" s="422"/>
      <c r="N57" s="422"/>
      <c r="O57" s="422"/>
      <c r="P57" s="422"/>
    </row>
    <row r="58" spans="1:16">
      <c r="A58" s="419">
        <v>23</v>
      </c>
      <c r="B58" s="420" t="s">
        <v>463</v>
      </c>
      <c r="C58" s="421">
        <v>1550</v>
      </c>
      <c r="D58" s="422"/>
      <c r="E58" s="422"/>
      <c r="F58" s="422"/>
      <c r="G58" s="433">
        <v>250</v>
      </c>
      <c r="H58" s="422"/>
      <c r="I58" s="422"/>
      <c r="J58" s="422"/>
      <c r="K58" s="422">
        <f t="shared" si="8"/>
        <v>1300</v>
      </c>
      <c r="L58" s="422">
        <v>1300</v>
      </c>
      <c r="M58" s="422"/>
      <c r="N58" s="422"/>
      <c r="O58" s="422"/>
      <c r="P58" s="422"/>
    </row>
    <row r="59" spans="1:16">
      <c r="A59" s="427">
        <v>24</v>
      </c>
      <c r="B59" s="420" t="s">
        <v>1866</v>
      </c>
      <c r="C59" s="421">
        <v>1450</v>
      </c>
      <c r="D59" s="422"/>
      <c r="E59" s="422"/>
      <c r="F59" s="422"/>
      <c r="G59" s="422"/>
      <c r="H59" s="422"/>
      <c r="I59" s="422"/>
      <c r="J59" s="422"/>
      <c r="K59" s="422">
        <f t="shared" si="8"/>
        <v>1450</v>
      </c>
      <c r="L59" s="421">
        <v>1450</v>
      </c>
      <c r="M59" s="422"/>
      <c r="N59" s="422"/>
      <c r="O59" s="422"/>
      <c r="P59" s="422"/>
    </row>
    <row r="60" spans="1:16">
      <c r="A60" s="419">
        <v>25</v>
      </c>
      <c r="B60" s="420" t="s">
        <v>465</v>
      </c>
      <c r="C60" s="421">
        <v>10025</v>
      </c>
      <c r="D60" s="422"/>
      <c r="E60" s="422"/>
      <c r="F60" s="422"/>
      <c r="G60" s="422"/>
      <c r="H60" s="422"/>
      <c r="I60" s="422"/>
      <c r="J60" s="422"/>
      <c r="K60" s="422">
        <f t="shared" si="8"/>
        <v>10025</v>
      </c>
      <c r="L60" s="421">
        <v>10025</v>
      </c>
      <c r="M60" s="422"/>
      <c r="N60" s="422"/>
      <c r="O60" s="422"/>
      <c r="P60" s="422"/>
    </row>
    <row r="61" spans="1:16">
      <c r="A61" s="427">
        <v>26</v>
      </c>
      <c r="B61" s="420" t="s">
        <v>466</v>
      </c>
      <c r="C61" s="421">
        <v>1800</v>
      </c>
      <c r="D61" s="422"/>
      <c r="E61" s="422"/>
      <c r="F61" s="422"/>
      <c r="G61" s="422"/>
      <c r="H61" s="422"/>
      <c r="I61" s="422"/>
      <c r="J61" s="422"/>
      <c r="K61" s="422">
        <f t="shared" si="8"/>
        <v>1800</v>
      </c>
      <c r="L61" s="421">
        <v>1800</v>
      </c>
      <c r="M61" s="422"/>
      <c r="N61" s="422"/>
      <c r="O61" s="422"/>
      <c r="P61" s="422"/>
    </row>
    <row r="62" spans="1:16">
      <c r="A62" s="419">
        <v>27</v>
      </c>
      <c r="B62" s="420" t="s">
        <v>467</v>
      </c>
      <c r="C62" s="421">
        <v>700</v>
      </c>
      <c r="D62" s="422"/>
      <c r="E62" s="422"/>
      <c r="F62" s="422"/>
      <c r="G62" s="422"/>
      <c r="H62" s="422"/>
      <c r="I62" s="422"/>
      <c r="J62" s="422"/>
      <c r="K62" s="422">
        <f t="shared" si="8"/>
        <v>700</v>
      </c>
      <c r="L62" s="421">
        <v>700</v>
      </c>
      <c r="M62" s="422"/>
      <c r="N62" s="422"/>
      <c r="O62" s="422"/>
      <c r="P62" s="422"/>
    </row>
    <row r="63" spans="1:16">
      <c r="A63" s="427">
        <v>28</v>
      </c>
      <c r="B63" s="420" t="s">
        <v>468</v>
      </c>
      <c r="C63" s="421">
        <v>270</v>
      </c>
      <c r="D63" s="422"/>
      <c r="E63" s="422"/>
      <c r="F63" s="422"/>
      <c r="G63" s="421">
        <v>270</v>
      </c>
      <c r="H63" s="422"/>
      <c r="I63" s="422"/>
      <c r="J63" s="422"/>
      <c r="K63" s="422">
        <f t="shared" si="8"/>
        <v>0</v>
      </c>
      <c r="L63" s="421"/>
      <c r="M63" s="422"/>
      <c r="N63" s="422"/>
      <c r="O63" s="422"/>
      <c r="P63" s="422"/>
    </row>
    <row r="64" spans="1:16">
      <c r="A64" s="419">
        <v>29</v>
      </c>
      <c r="B64" s="420" t="s">
        <v>469</v>
      </c>
      <c r="C64" s="421">
        <v>810</v>
      </c>
      <c r="D64" s="422"/>
      <c r="E64" s="422"/>
      <c r="F64" s="422"/>
      <c r="G64" s="422"/>
      <c r="H64" s="422"/>
      <c r="I64" s="422"/>
      <c r="J64" s="422"/>
      <c r="K64" s="422">
        <f t="shared" si="8"/>
        <v>810</v>
      </c>
      <c r="L64" s="421">
        <v>810</v>
      </c>
      <c r="M64" s="422"/>
      <c r="N64" s="422"/>
      <c r="O64" s="422"/>
      <c r="P64" s="422"/>
    </row>
    <row r="65" spans="1:16">
      <c r="A65" s="427">
        <v>30</v>
      </c>
      <c r="B65" s="420" t="s">
        <v>470</v>
      </c>
      <c r="C65" s="421">
        <v>778</v>
      </c>
      <c r="D65" s="422"/>
      <c r="E65" s="422"/>
      <c r="F65" s="422"/>
      <c r="G65" s="422"/>
      <c r="H65" s="422"/>
      <c r="I65" s="422"/>
      <c r="J65" s="422"/>
      <c r="K65" s="422">
        <f t="shared" si="8"/>
        <v>778</v>
      </c>
      <c r="L65" s="421">
        <v>778</v>
      </c>
      <c r="M65" s="422"/>
      <c r="N65" s="422"/>
      <c r="O65" s="422"/>
      <c r="P65" s="422"/>
    </row>
    <row r="66" spans="1:16" s="66" customFormat="1">
      <c r="A66" s="434" t="s">
        <v>95</v>
      </c>
      <c r="B66" s="435" t="s">
        <v>471</v>
      </c>
      <c r="C66" s="436">
        <f>C67+C68</f>
        <v>1843350</v>
      </c>
      <c r="D66" s="436">
        <f t="shared" ref="D66:P66" si="16">D67+D68</f>
        <v>0</v>
      </c>
      <c r="E66" s="436">
        <f t="shared" si="16"/>
        <v>280000</v>
      </c>
      <c r="F66" s="436">
        <f t="shared" si="16"/>
        <v>0</v>
      </c>
      <c r="G66" s="436">
        <f t="shared" si="16"/>
        <v>0</v>
      </c>
      <c r="H66" s="436">
        <f t="shared" si="16"/>
        <v>0</v>
      </c>
      <c r="I66" s="436">
        <f t="shared" si="16"/>
        <v>0</v>
      </c>
      <c r="J66" s="436">
        <f t="shared" si="16"/>
        <v>0</v>
      </c>
      <c r="K66" s="436">
        <f t="shared" si="16"/>
        <v>0</v>
      </c>
      <c r="L66" s="436">
        <f t="shared" si="16"/>
        <v>0</v>
      </c>
      <c r="M66" s="436">
        <f t="shared" si="16"/>
        <v>0</v>
      </c>
      <c r="N66" s="436">
        <f t="shared" si="16"/>
        <v>0</v>
      </c>
      <c r="O66" s="436">
        <f t="shared" si="16"/>
        <v>0</v>
      </c>
      <c r="P66" s="436">
        <f t="shared" si="16"/>
        <v>0</v>
      </c>
    </row>
    <row r="67" spans="1:16">
      <c r="A67" s="437">
        <v>1</v>
      </c>
      <c r="B67" s="420" t="s">
        <v>472</v>
      </c>
      <c r="C67" s="426">
        <f>476595</f>
        <v>476595</v>
      </c>
      <c r="D67" s="437"/>
      <c r="E67" s="437">
        <v>280000</v>
      </c>
      <c r="F67" s="437"/>
      <c r="G67" s="437"/>
      <c r="H67" s="437"/>
      <c r="I67" s="437"/>
      <c r="J67" s="437"/>
      <c r="K67" s="422">
        <f t="shared" si="8"/>
        <v>0</v>
      </c>
      <c r="L67" s="437"/>
      <c r="M67" s="437"/>
      <c r="N67" s="437"/>
      <c r="O67" s="437"/>
      <c r="P67" s="437"/>
    </row>
    <row r="68" spans="1:16">
      <c r="A68" s="437">
        <v>2</v>
      </c>
      <c r="B68" s="420" t="s">
        <v>473</v>
      </c>
      <c r="C68" s="426">
        <v>1366755</v>
      </c>
      <c r="D68" s="437"/>
      <c r="E68" s="437"/>
      <c r="F68" s="437"/>
      <c r="G68" s="437"/>
      <c r="H68" s="437"/>
      <c r="I68" s="437"/>
      <c r="J68" s="437"/>
      <c r="K68" s="422">
        <f t="shared" si="8"/>
        <v>0</v>
      </c>
      <c r="L68" s="437"/>
      <c r="M68" s="437"/>
      <c r="N68" s="437"/>
      <c r="O68" s="437"/>
      <c r="P68" s="437"/>
    </row>
  </sheetData>
  <mergeCells count="20">
    <mergeCell ref="L7:M7"/>
    <mergeCell ref="N7:N8"/>
    <mergeCell ref="O7:O8"/>
    <mergeCell ref="P7:P8"/>
    <mergeCell ref="A1:P1"/>
    <mergeCell ref="F7:F8"/>
    <mergeCell ref="G7:G8"/>
    <mergeCell ref="H7:H8"/>
    <mergeCell ref="I7:I8"/>
    <mergeCell ref="J7:J8"/>
    <mergeCell ref="A2:O2"/>
    <mergeCell ref="A3:O3"/>
    <mergeCell ref="A4:O4"/>
    <mergeCell ref="A6:A8"/>
    <mergeCell ref="B6:B8"/>
    <mergeCell ref="C6:C8"/>
    <mergeCell ref="D6:P6"/>
    <mergeCell ref="D7:D8"/>
    <mergeCell ref="E7:E8"/>
    <mergeCell ref="K7:K8"/>
  </mergeCells>
  <printOptions horizontalCentered="1"/>
  <pageMargins left="0.25" right="0.25" top="0.42" bottom="0.33" header="0.3" footer="0.2"/>
  <pageSetup paperSize="9" scale="5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CE8A2-C0F2-4E30-80CB-C46F0975C824}">
  <sheetPr>
    <tabColor rgb="FF92D050"/>
    <pageSetUpPr fitToPage="1"/>
  </sheetPr>
  <dimension ref="A1:N98"/>
  <sheetViews>
    <sheetView zoomScale="80" zoomScaleNormal="80" workbookViewId="0">
      <pane xSplit="3" ySplit="9" topLeftCell="D10" activePane="bottomRight" state="frozen"/>
      <selection pane="topRight" activeCell="D1" sqref="D1"/>
      <selection pane="bottomLeft" activeCell="A9" sqref="A9"/>
      <selection pane="bottomRight" activeCell="C95" sqref="C95"/>
    </sheetView>
  </sheetViews>
  <sheetFormatPr defaultRowHeight="18.75"/>
  <cols>
    <col min="1" max="1" width="9.140625" style="438"/>
    <col min="2" max="2" width="56.7109375" style="438" customWidth="1"/>
    <col min="3" max="14" width="13.5703125" style="438" customWidth="1"/>
    <col min="15" max="16384" width="9.140625" style="438"/>
  </cols>
  <sheetData>
    <row r="1" spans="1:14">
      <c r="A1" s="531" t="s">
        <v>1999</v>
      </c>
      <c r="B1" s="531"/>
      <c r="C1" s="531"/>
      <c r="D1" s="531"/>
      <c r="E1" s="531"/>
      <c r="F1" s="531"/>
      <c r="G1" s="531"/>
      <c r="H1" s="531"/>
      <c r="I1" s="531"/>
      <c r="J1" s="531"/>
      <c r="K1" s="531"/>
      <c r="L1" s="531"/>
      <c r="M1" s="531"/>
      <c r="N1" s="531"/>
    </row>
    <row r="2" spans="1:14">
      <c r="A2" s="531" t="s">
        <v>157</v>
      </c>
      <c r="B2" s="531"/>
      <c r="C2" s="531"/>
      <c r="D2" s="531"/>
      <c r="E2" s="531"/>
      <c r="F2" s="531"/>
      <c r="G2" s="531"/>
      <c r="H2" s="531"/>
      <c r="I2" s="531"/>
      <c r="J2" s="531"/>
      <c r="K2" s="531"/>
      <c r="L2" s="531"/>
      <c r="M2" s="531"/>
      <c r="N2" s="531"/>
    </row>
    <row r="3" spans="1:14">
      <c r="A3" s="531" t="s">
        <v>249</v>
      </c>
      <c r="B3" s="531"/>
      <c r="C3" s="531"/>
      <c r="D3" s="531"/>
      <c r="E3" s="531"/>
      <c r="F3" s="531"/>
      <c r="G3" s="531"/>
      <c r="H3" s="531"/>
      <c r="I3" s="531"/>
      <c r="J3" s="531"/>
      <c r="K3" s="531"/>
      <c r="L3" s="531"/>
      <c r="M3" s="531"/>
      <c r="N3" s="531"/>
    </row>
    <row r="4" spans="1:14">
      <c r="A4" s="551" t="s">
        <v>371</v>
      </c>
      <c r="B4" s="551"/>
      <c r="C4" s="551"/>
      <c r="D4" s="551"/>
      <c r="E4" s="551"/>
      <c r="F4" s="551"/>
      <c r="G4" s="551"/>
      <c r="H4" s="551"/>
      <c r="I4" s="551"/>
      <c r="J4" s="551"/>
      <c r="K4" s="551"/>
      <c r="L4" s="551"/>
      <c r="M4" s="551"/>
      <c r="N4" s="551"/>
    </row>
    <row r="5" spans="1:14">
      <c r="A5" s="551" t="s">
        <v>370</v>
      </c>
      <c r="B5" s="551"/>
      <c r="C5" s="551"/>
      <c r="D5" s="551"/>
      <c r="E5" s="551"/>
      <c r="F5" s="551"/>
      <c r="G5" s="551"/>
      <c r="H5" s="551"/>
      <c r="I5" s="551"/>
      <c r="J5" s="551"/>
      <c r="K5" s="551"/>
      <c r="L5" s="551"/>
      <c r="M5" s="551"/>
      <c r="N5" s="551"/>
    </row>
    <row r="6" spans="1:14">
      <c r="A6" s="13"/>
      <c r="B6" s="130"/>
      <c r="C6" s="14"/>
      <c r="D6" s="14"/>
      <c r="E6" s="14"/>
      <c r="F6" s="21"/>
      <c r="G6" s="21"/>
      <c r="H6" s="21"/>
      <c r="I6" s="21"/>
      <c r="J6" s="21"/>
      <c r="K6" s="21"/>
      <c r="L6" s="21"/>
      <c r="M6" s="21"/>
      <c r="N6" s="239" t="s">
        <v>196</v>
      </c>
    </row>
    <row r="7" spans="1:14">
      <c r="A7" s="552" t="s">
        <v>87</v>
      </c>
      <c r="B7" s="552" t="s">
        <v>207</v>
      </c>
      <c r="C7" s="553" t="s">
        <v>372</v>
      </c>
      <c r="D7" s="553"/>
      <c r="E7" s="553"/>
      <c r="F7" s="553"/>
      <c r="G7" s="553"/>
      <c r="H7" s="553"/>
      <c r="I7" s="553"/>
      <c r="J7" s="553"/>
      <c r="K7" s="553"/>
      <c r="L7" s="553"/>
      <c r="M7" s="553"/>
      <c r="N7" s="553"/>
    </row>
    <row r="8" spans="1:14" ht="131.25">
      <c r="A8" s="552"/>
      <c r="B8" s="552"/>
      <c r="C8" s="26" t="s">
        <v>229</v>
      </c>
      <c r="D8" s="26" t="s">
        <v>230</v>
      </c>
      <c r="E8" s="26" t="s">
        <v>250</v>
      </c>
      <c r="F8" s="26" t="s">
        <v>231</v>
      </c>
      <c r="G8" s="26" t="s">
        <v>232</v>
      </c>
      <c r="H8" s="26" t="s">
        <v>158</v>
      </c>
      <c r="I8" s="26" t="s">
        <v>233</v>
      </c>
      <c r="J8" s="26" t="s">
        <v>234</v>
      </c>
      <c r="K8" s="26" t="s">
        <v>159</v>
      </c>
      <c r="L8" s="26" t="s">
        <v>160</v>
      </c>
      <c r="M8" s="26" t="s">
        <v>235</v>
      </c>
      <c r="N8" s="26" t="s">
        <v>236</v>
      </c>
    </row>
    <row r="9" spans="1:14">
      <c r="A9" s="439"/>
      <c r="B9" s="440" t="s">
        <v>161</v>
      </c>
      <c r="C9" s="441">
        <v>8702427</v>
      </c>
      <c r="D9" s="442">
        <v>2824713</v>
      </c>
      <c r="E9" s="442">
        <v>173320</v>
      </c>
      <c r="F9" s="442">
        <v>2362848</v>
      </c>
      <c r="G9" s="442">
        <v>233760</v>
      </c>
      <c r="H9" s="442">
        <v>42456</v>
      </c>
      <c r="I9" s="442">
        <v>112676</v>
      </c>
      <c r="J9" s="442">
        <v>15667</v>
      </c>
      <c r="K9" s="442">
        <v>1118451</v>
      </c>
      <c r="L9" s="442">
        <v>1163075</v>
      </c>
      <c r="M9" s="442">
        <v>145396</v>
      </c>
      <c r="N9" s="442">
        <v>32150</v>
      </c>
    </row>
    <row r="10" spans="1:14">
      <c r="A10" s="439"/>
      <c r="B10" s="440" t="s">
        <v>134</v>
      </c>
      <c r="C10" s="441"/>
      <c r="D10" s="442"/>
      <c r="E10" s="442"/>
      <c r="F10" s="442"/>
      <c r="G10" s="442"/>
      <c r="H10" s="442"/>
      <c r="I10" s="442"/>
      <c r="J10" s="442"/>
      <c r="K10" s="442"/>
      <c r="L10" s="442"/>
      <c r="M10" s="442"/>
      <c r="N10" s="442"/>
    </row>
    <row r="11" spans="1:14">
      <c r="A11" s="439" t="s">
        <v>11</v>
      </c>
      <c r="B11" s="443" t="s">
        <v>162</v>
      </c>
      <c r="C11" s="441">
        <v>7540175</v>
      </c>
      <c r="D11" s="444">
        <v>2724713</v>
      </c>
      <c r="E11" s="444">
        <v>163562</v>
      </c>
      <c r="F11" s="444">
        <v>2362848</v>
      </c>
      <c r="G11" s="444">
        <v>233760</v>
      </c>
      <c r="H11" s="444">
        <v>42456</v>
      </c>
      <c r="I11" s="444">
        <v>112676</v>
      </c>
      <c r="J11" s="444">
        <v>14867</v>
      </c>
      <c r="K11" s="444">
        <v>774291</v>
      </c>
      <c r="L11" s="444">
        <v>974656</v>
      </c>
      <c r="M11" s="444">
        <v>134196</v>
      </c>
      <c r="N11" s="444">
        <v>2150</v>
      </c>
    </row>
    <row r="12" spans="1:14">
      <c r="A12" s="445">
        <v>1</v>
      </c>
      <c r="B12" s="446" t="s">
        <v>303</v>
      </c>
      <c r="C12" s="447">
        <v>47409</v>
      </c>
      <c r="D12" s="448">
        <v>0</v>
      </c>
      <c r="E12" s="448">
        <v>0</v>
      </c>
      <c r="F12" s="448">
        <v>0</v>
      </c>
      <c r="G12" s="448">
        <v>0</v>
      </c>
      <c r="H12" s="448">
        <v>0</v>
      </c>
      <c r="I12" s="448">
        <v>0</v>
      </c>
      <c r="J12" s="448">
        <v>0</v>
      </c>
      <c r="K12" s="448">
        <v>0</v>
      </c>
      <c r="L12" s="448">
        <v>47409</v>
      </c>
      <c r="M12" s="448">
        <v>0</v>
      </c>
      <c r="N12" s="448">
        <v>0</v>
      </c>
    </row>
    <row r="13" spans="1:14">
      <c r="A13" s="445">
        <v>2</v>
      </c>
      <c r="B13" s="446" t="s">
        <v>304</v>
      </c>
      <c r="C13" s="447">
        <v>105806</v>
      </c>
      <c r="D13" s="448">
        <v>0</v>
      </c>
      <c r="E13" s="448">
        <v>8342</v>
      </c>
      <c r="F13" s="448">
        <v>0</v>
      </c>
      <c r="G13" s="448">
        <v>0</v>
      </c>
      <c r="H13" s="448">
        <v>0</v>
      </c>
      <c r="I13" s="448">
        <v>0</v>
      </c>
      <c r="J13" s="448">
        <v>0</v>
      </c>
      <c r="K13" s="448">
        <v>7564</v>
      </c>
      <c r="L13" s="448">
        <v>89900</v>
      </c>
      <c r="M13" s="448">
        <v>0</v>
      </c>
      <c r="N13" s="448">
        <v>0</v>
      </c>
    </row>
    <row r="14" spans="1:14" ht="21.75" customHeight="1">
      <c r="A14" s="449"/>
      <c r="B14" s="450" t="s">
        <v>286</v>
      </c>
      <c r="C14" s="451">
        <v>2116</v>
      </c>
      <c r="D14" s="452">
        <v>0</v>
      </c>
      <c r="E14" s="452">
        <v>0</v>
      </c>
      <c r="F14" s="452">
        <v>0</v>
      </c>
      <c r="G14" s="452">
        <v>0</v>
      </c>
      <c r="H14" s="452">
        <v>0</v>
      </c>
      <c r="I14" s="452">
        <v>0</v>
      </c>
      <c r="J14" s="452">
        <v>0</v>
      </c>
      <c r="K14" s="452">
        <v>0</v>
      </c>
      <c r="L14" s="452">
        <v>2116</v>
      </c>
      <c r="M14" s="452">
        <v>0</v>
      </c>
      <c r="N14" s="452">
        <v>0</v>
      </c>
    </row>
    <row r="15" spans="1:14">
      <c r="A15" s="445">
        <v>3</v>
      </c>
      <c r="B15" s="446" t="s">
        <v>164</v>
      </c>
      <c r="C15" s="447">
        <v>2440106</v>
      </c>
      <c r="D15" s="448">
        <v>2414695</v>
      </c>
      <c r="E15" s="448">
        <v>0</v>
      </c>
      <c r="F15" s="448">
        <v>0</v>
      </c>
      <c r="G15" s="448">
        <v>0</v>
      </c>
      <c r="H15" s="448">
        <v>0</v>
      </c>
      <c r="I15" s="448">
        <v>0</v>
      </c>
      <c r="J15" s="448">
        <v>0</v>
      </c>
      <c r="K15" s="448">
        <v>0</v>
      </c>
      <c r="L15" s="448">
        <v>25411</v>
      </c>
      <c r="M15" s="448">
        <v>0</v>
      </c>
      <c r="N15" s="448">
        <v>0</v>
      </c>
    </row>
    <row r="16" spans="1:14">
      <c r="A16" s="445">
        <v>4</v>
      </c>
      <c r="B16" s="446" t="s">
        <v>165</v>
      </c>
      <c r="C16" s="447">
        <v>842260</v>
      </c>
      <c r="D16" s="448">
        <v>0</v>
      </c>
      <c r="E16" s="448">
        <v>4500</v>
      </c>
      <c r="F16" s="448">
        <v>0</v>
      </c>
      <c r="G16" s="448">
        <v>0</v>
      </c>
      <c r="H16" s="448">
        <v>0</v>
      </c>
      <c r="I16" s="448">
        <v>0</v>
      </c>
      <c r="J16" s="448">
        <v>13867</v>
      </c>
      <c r="K16" s="448">
        <v>600356</v>
      </c>
      <c r="L16" s="448">
        <v>223537</v>
      </c>
      <c r="M16" s="448">
        <v>0</v>
      </c>
      <c r="N16" s="448">
        <v>0</v>
      </c>
    </row>
    <row r="17" spans="1:14">
      <c r="A17" s="445">
        <v>5</v>
      </c>
      <c r="B17" s="446" t="s">
        <v>166</v>
      </c>
      <c r="C17" s="447">
        <v>78665</v>
      </c>
      <c r="D17" s="448">
        <v>0</v>
      </c>
      <c r="E17" s="448">
        <v>0</v>
      </c>
      <c r="F17" s="448">
        <v>0</v>
      </c>
      <c r="G17" s="448">
        <v>0</v>
      </c>
      <c r="H17" s="448">
        <v>0</v>
      </c>
      <c r="I17" s="448">
        <v>0</v>
      </c>
      <c r="J17" s="448">
        <v>0</v>
      </c>
      <c r="K17" s="448">
        <v>5548</v>
      </c>
      <c r="L17" s="448">
        <v>73117</v>
      </c>
      <c r="M17" s="448">
        <v>0</v>
      </c>
      <c r="N17" s="448">
        <v>0</v>
      </c>
    </row>
    <row r="18" spans="1:14">
      <c r="A18" s="445">
        <v>6</v>
      </c>
      <c r="B18" s="446" t="s">
        <v>167</v>
      </c>
      <c r="C18" s="447">
        <v>330175</v>
      </c>
      <c r="D18" s="448">
        <v>19080</v>
      </c>
      <c r="E18" s="448">
        <v>0</v>
      </c>
      <c r="F18" s="448">
        <v>0</v>
      </c>
      <c r="G18" s="448">
        <v>161813</v>
      </c>
      <c r="H18" s="448">
        <v>0</v>
      </c>
      <c r="I18" s="448">
        <v>112676</v>
      </c>
      <c r="J18" s="448">
        <v>0</v>
      </c>
      <c r="K18" s="448">
        <v>0</v>
      </c>
      <c r="L18" s="448">
        <v>36606</v>
      </c>
      <c r="M18" s="448">
        <v>0</v>
      </c>
      <c r="N18" s="448">
        <v>0</v>
      </c>
    </row>
    <row r="19" spans="1:14" ht="20.25" customHeight="1">
      <c r="A19" s="449"/>
      <c r="B19" s="450" t="s">
        <v>286</v>
      </c>
      <c r="C19" s="451">
        <v>499</v>
      </c>
      <c r="D19" s="452">
        <v>0</v>
      </c>
      <c r="E19" s="452">
        <v>0</v>
      </c>
      <c r="F19" s="452">
        <v>0</v>
      </c>
      <c r="G19" s="452">
        <v>0</v>
      </c>
      <c r="H19" s="452">
        <v>0</v>
      </c>
      <c r="I19" s="452">
        <v>0</v>
      </c>
      <c r="J19" s="452">
        <v>0</v>
      </c>
      <c r="K19" s="452">
        <v>0</v>
      </c>
      <c r="L19" s="452">
        <v>499</v>
      </c>
      <c r="M19" s="452">
        <v>0</v>
      </c>
      <c r="N19" s="452">
        <v>0</v>
      </c>
    </row>
    <row r="20" spans="1:14">
      <c r="A20" s="445">
        <v>7</v>
      </c>
      <c r="B20" s="446" t="s">
        <v>168</v>
      </c>
      <c r="C20" s="447">
        <v>126056</v>
      </c>
      <c r="D20" s="448">
        <v>0</v>
      </c>
      <c r="E20" s="448">
        <v>103521</v>
      </c>
      <c r="F20" s="448">
        <v>0</v>
      </c>
      <c r="G20" s="448">
        <v>0</v>
      </c>
      <c r="H20" s="448">
        <v>0</v>
      </c>
      <c r="I20" s="448">
        <v>0</v>
      </c>
      <c r="J20" s="448">
        <v>0</v>
      </c>
      <c r="K20" s="448">
        <v>0</v>
      </c>
      <c r="L20" s="448">
        <v>22535</v>
      </c>
      <c r="M20" s="448">
        <v>0</v>
      </c>
      <c r="N20" s="448">
        <v>0</v>
      </c>
    </row>
    <row r="21" spans="1:14">
      <c r="A21" s="445">
        <v>8</v>
      </c>
      <c r="B21" s="446" t="s">
        <v>169</v>
      </c>
      <c r="C21" s="447">
        <v>1688724</v>
      </c>
      <c r="D21" s="448">
        <v>0</v>
      </c>
      <c r="E21" s="448">
        <v>20000</v>
      </c>
      <c r="F21" s="448">
        <v>1570358</v>
      </c>
      <c r="G21" s="448">
        <v>0</v>
      </c>
      <c r="H21" s="448">
        <v>0</v>
      </c>
      <c r="I21" s="448">
        <v>0</v>
      </c>
      <c r="J21" s="448">
        <v>0</v>
      </c>
      <c r="K21" s="448">
        <v>0</v>
      </c>
      <c r="L21" s="448">
        <v>30405</v>
      </c>
      <c r="M21" s="448">
        <v>67961</v>
      </c>
      <c r="N21" s="448">
        <v>0</v>
      </c>
    </row>
    <row r="22" spans="1:14">
      <c r="A22" s="445">
        <v>9</v>
      </c>
      <c r="B22" s="446" t="s">
        <v>283</v>
      </c>
      <c r="C22" s="447">
        <v>39206</v>
      </c>
      <c r="D22" s="448">
        <v>0</v>
      </c>
      <c r="E22" s="448">
        <v>0</v>
      </c>
      <c r="F22" s="448">
        <v>0</v>
      </c>
      <c r="G22" s="448">
        <v>0</v>
      </c>
      <c r="H22" s="448">
        <v>0</v>
      </c>
      <c r="I22" s="448">
        <v>0</v>
      </c>
      <c r="J22" s="448">
        <v>0</v>
      </c>
      <c r="K22" s="448">
        <v>15511</v>
      </c>
      <c r="L22" s="448">
        <v>23695</v>
      </c>
      <c r="M22" s="448">
        <v>0</v>
      </c>
      <c r="N22" s="448">
        <v>0</v>
      </c>
    </row>
    <row r="23" spans="1:14" ht="22.5" customHeight="1">
      <c r="A23" s="449"/>
      <c r="B23" s="450" t="s">
        <v>286</v>
      </c>
      <c r="C23" s="451">
        <v>243</v>
      </c>
      <c r="D23" s="452">
        <v>0</v>
      </c>
      <c r="E23" s="452">
        <v>0</v>
      </c>
      <c r="F23" s="452">
        <v>0</v>
      </c>
      <c r="G23" s="452">
        <v>0</v>
      </c>
      <c r="H23" s="452">
        <v>0</v>
      </c>
      <c r="I23" s="452">
        <v>0</v>
      </c>
      <c r="J23" s="452">
        <v>0</v>
      </c>
      <c r="K23" s="452">
        <v>0</v>
      </c>
      <c r="L23" s="452">
        <v>243</v>
      </c>
      <c r="M23" s="452">
        <v>0</v>
      </c>
      <c r="N23" s="452">
        <v>0</v>
      </c>
    </row>
    <row r="24" spans="1:14">
      <c r="A24" s="445">
        <v>10</v>
      </c>
      <c r="B24" s="446" t="s">
        <v>285</v>
      </c>
      <c r="C24" s="447">
        <v>100606</v>
      </c>
      <c r="D24" s="448">
        <v>0</v>
      </c>
      <c r="E24" s="448">
        <v>1230</v>
      </c>
      <c r="F24" s="448">
        <v>0</v>
      </c>
      <c r="G24" s="448">
        <v>0</v>
      </c>
      <c r="H24" s="448">
        <v>0</v>
      </c>
      <c r="I24" s="448">
        <v>0</v>
      </c>
      <c r="J24" s="448">
        <v>0</v>
      </c>
      <c r="K24" s="448">
        <v>53000</v>
      </c>
      <c r="L24" s="448">
        <v>46376</v>
      </c>
      <c r="M24" s="448">
        <v>0</v>
      </c>
      <c r="N24" s="448">
        <v>0</v>
      </c>
    </row>
    <row r="25" spans="1:14">
      <c r="A25" s="445">
        <v>11</v>
      </c>
      <c r="B25" s="446" t="s">
        <v>170</v>
      </c>
      <c r="C25" s="447">
        <v>50729</v>
      </c>
      <c r="D25" s="448">
        <v>0</v>
      </c>
      <c r="E25" s="448">
        <v>0</v>
      </c>
      <c r="F25" s="448">
        <v>0</v>
      </c>
      <c r="G25" s="448">
        <v>0</v>
      </c>
      <c r="H25" s="448">
        <v>0</v>
      </c>
      <c r="I25" s="448">
        <v>0</v>
      </c>
      <c r="J25" s="448">
        <v>0</v>
      </c>
      <c r="K25" s="448">
        <v>14448</v>
      </c>
      <c r="L25" s="448">
        <v>36281</v>
      </c>
      <c r="M25" s="448">
        <v>0</v>
      </c>
      <c r="N25" s="448">
        <v>0</v>
      </c>
    </row>
    <row r="26" spans="1:14">
      <c r="A26" s="445">
        <v>12</v>
      </c>
      <c r="B26" s="446" t="s">
        <v>171</v>
      </c>
      <c r="C26" s="447">
        <v>149652</v>
      </c>
      <c r="D26" s="448">
        <v>0</v>
      </c>
      <c r="E26" s="448">
        <v>13069</v>
      </c>
      <c r="F26" s="448">
        <v>0</v>
      </c>
      <c r="G26" s="448">
        <v>0</v>
      </c>
      <c r="H26" s="448">
        <v>0</v>
      </c>
      <c r="I26" s="448">
        <v>0</v>
      </c>
      <c r="J26" s="448">
        <v>0</v>
      </c>
      <c r="K26" s="448">
        <v>30035</v>
      </c>
      <c r="L26" s="448">
        <v>84475</v>
      </c>
      <c r="M26" s="448">
        <v>22073</v>
      </c>
      <c r="N26" s="448">
        <v>0</v>
      </c>
    </row>
    <row r="27" spans="1:14" ht="19.5" customHeight="1">
      <c r="A27" s="445"/>
      <c r="B27" s="450" t="s">
        <v>286</v>
      </c>
      <c r="C27" s="447">
        <v>3000</v>
      </c>
      <c r="D27" s="448">
        <v>0</v>
      </c>
      <c r="E27" s="448">
        <v>0</v>
      </c>
      <c r="F27" s="448">
        <v>0</v>
      </c>
      <c r="G27" s="448">
        <v>0</v>
      </c>
      <c r="H27" s="448">
        <v>0</v>
      </c>
      <c r="I27" s="448">
        <v>0</v>
      </c>
      <c r="J27" s="448">
        <v>0</v>
      </c>
      <c r="K27" s="448">
        <v>0</v>
      </c>
      <c r="L27" s="448">
        <v>3000</v>
      </c>
      <c r="M27" s="448">
        <v>0</v>
      </c>
      <c r="N27" s="448">
        <v>0</v>
      </c>
    </row>
    <row r="28" spans="1:14">
      <c r="A28" s="445">
        <v>13</v>
      </c>
      <c r="B28" s="446" t="s">
        <v>172</v>
      </c>
      <c r="C28" s="447">
        <v>23721</v>
      </c>
      <c r="D28" s="448">
        <v>0</v>
      </c>
      <c r="E28" s="448">
        <v>0</v>
      </c>
      <c r="F28" s="448">
        <v>0</v>
      </c>
      <c r="G28" s="448">
        <v>0</v>
      </c>
      <c r="H28" s="448">
        <v>0</v>
      </c>
      <c r="I28" s="448">
        <v>0</v>
      </c>
      <c r="J28" s="448">
        <v>0</v>
      </c>
      <c r="K28" s="448">
        <v>0</v>
      </c>
      <c r="L28" s="448">
        <v>21016</v>
      </c>
      <c r="M28" s="448">
        <v>2705</v>
      </c>
      <c r="N28" s="448">
        <v>0</v>
      </c>
    </row>
    <row r="29" spans="1:14">
      <c r="A29" s="445">
        <v>14</v>
      </c>
      <c r="B29" s="446" t="s">
        <v>284</v>
      </c>
      <c r="C29" s="447">
        <v>70461</v>
      </c>
      <c r="D29" s="448">
        <v>0</v>
      </c>
      <c r="E29" s="448">
        <v>0</v>
      </c>
      <c r="F29" s="448">
        <v>0</v>
      </c>
      <c r="G29" s="448">
        <v>0</v>
      </c>
      <c r="H29" s="448">
        <v>0</v>
      </c>
      <c r="I29" s="448">
        <v>0</v>
      </c>
      <c r="J29" s="448">
        <v>0</v>
      </c>
      <c r="K29" s="448">
        <v>0</v>
      </c>
      <c r="L29" s="448">
        <v>70461</v>
      </c>
      <c r="M29" s="448">
        <v>0</v>
      </c>
      <c r="N29" s="448">
        <v>0</v>
      </c>
    </row>
    <row r="30" spans="1:14">
      <c r="A30" s="445">
        <v>15</v>
      </c>
      <c r="B30" s="446" t="s">
        <v>173</v>
      </c>
      <c r="C30" s="447">
        <v>134601</v>
      </c>
      <c r="D30" s="448">
        <v>0</v>
      </c>
      <c r="E30" s="448">
        <v>1120</v>
      </c>
      <c r="F30" s="448">
        <v>0</v>
      </c>
      <c r="G30" s="448">
        <v>8699</v>
      </c>
      <c r="H30" s="448">
        <v>0</v>
      </c>
      <c r="I30" s="448">
        <v>0</v>
      </c>
      <c r="J30" s="448">
        <v>0</v>
      </c>
      <c r="K30" s="448">
        <v>0</v>
      </c>
      <c r="L30" s="448">
        <v>124782</v>
      </c>
      <c r="M30" s="448">
        <v>0</v>
      </c>
      <c r="N30" s="448">
        <v>0</v>
      </c>
    </row>
    <row r="31" spans="1:14">
      <c r="A31" s="449"/>
      <c r="B31" s="450" t="s">
        <v>287</v>
      </c>
      <c r="C31" s="451">
        <v>3801</v>
      </c>
      <c r="D31" s="452">
        <v>0</v>
      </c>
      <c r="E31" s="452">
        <v>0</v>
      </c>
      <c r="F31" s="452">
        <v>0</v>
      </c>
      <c r="G31" s="452">
        <v>0</v>
      </c>
      <c r="H31" s="452">
        <v>0</v>
      </c>
      <c r="I31" s="452">
        <v>0</v>
      </c>
      <c r="J31" s="452">
        <v>0</v>
      </c>
      <c r="K31" s="452">
        <v>0</v>
      </c>
      <c r="L31" s="452">
        <v>3801</v>
      </c>
      <c r="M31" s="452">
        <v>0</v>
      </c>
      <c r="N31" s="452">
        <v>0</v>
      </c>
    </row>
    <row r="32" spans="1:14">
      <c r="A32" s="449"/>
      <c r="B32" s="450" t="s">
        <v>288</v>
      </c>
      <c r="C32" s="451">
        <v>10351</v>
      </c>
      <c r="D32" s="452">
        <v>0</v>
      </c>
      <c r="E32" s="452">
        <v>0</v>
      </c>
      <c r="F32" s="452">
        <v>0</v>
      </c>
      <c r="G32" s="452">
        <v>0</v>
      </c>
      <c r="H32" s="452">
        <v>0</v>
      </c>
      <c r="I32" s="452">
        <v>0</v>
      </c>
      <c r="J32" s="452">
        <v>0</v>
      </c>
      <c r="K32" s="452">
        <v>0</v>
      </c>
      <c r="L32" s="452">
        <v>10351</v>
      </c>
      <c r="M32" s="452">
        <v>0</v>
      </c>
      <c r="N32" s="452">
        <v>0</v>
      </c>
    </row>
    <row r="33" spans="1:14">
      <c r="A33" s="449"/>
      <c r="B33" s="450" t="s">
        <v>289</v>
      </c>
      <c r="C33" s="451">
        <v>856</v>
      </c>
      <c r="D33" s="452">
        <v>0</v>
      </c>
      <c r="E33" s="452">
        <v>0</v>
      </c>
      <c r="F33" s="452">
        <v>0</v>
      </c>
      <c r="G33" s="452">
        <v>0</v>
      </c>
      <c r="H33" s="452">
        <v>0</v>
      </c>
      <c r="I33" s="452">
        <v>0</v>
      </c>
      <c r="J33" s="452">
        <v>0</v>
      </c>
      <c r="K33" s="452">
        <v>0</v>
      </c>
      <c r="L33" s="452">
        <v>856</v>
      </c>
      <c r="M33" s="452">
        <v>0</v>
      </c>
      <c r="N33" s="452">
        <v>0</v>
      </c>
    </row>
    <row r="34" spans="1:14">
      <c r="A34" s="449"/>
      <c r="B34" s="450" t="s">
        <v>290</v>
      </c>
      <c r="C34" s="451">
        <v>6258</v>
      </c>
      <c r="D34" s="452">
        <v>0</v>
      </c>
      <c r="E34" s="452">
        <v>0</v>
      </c>
      <c r="F34" s="452">
        <v>0</v>
      </c>
      <c r="G34" s="452">
        <v>0</v>
      </c>
      <c r="H34" s="452">
        <v>0</v>
      </c>
      <c r="I34" s="452">
        <v>0</v>
      </c>
      <c r="J34" s="452">
        <v>0</v>
      </c>
      <c r="K34" s="452">
        <v>0</v>
      </c>
      <c r="L34" s="452">
        <v>6258</v>
      </c>
      <c r="M34" s="452">
        <v>0</v>
      </c>
      <c r="N34" s="452">
        <v>0</v>
      </c>
    </row>
    <row r="35" spans="1:14">
      <c r="A35" s="449"/>
      <c r="B35" s="450" t="s">
        <v>291</v>
      </c>
      <c r="C35" s="451">
        <v>10819</v>
      </c>
      <c r="D35" s="452">
        <v>0</v>
      </c>
      <c r="E35" s="452">
        <v>0</v>
      </c>
      <c r="F35" s="452">
        <v>0</v>
      </c>
      <c r="G35" s="452">
        <v>0</v>
      </c>
      <c r="H35" s="452">
        <v>0</v>
      </c>
      <c r="I35" s="452">
        <v>0</v>
      </c>
      <c r="J35" s="452">
        <v>0</v>
      </c>
      <c r="K35" s="452">
        <v>0</v>
      </c>
      <c r="L35" s="452">
        <v>10819</v>
      </c>
      <c r="M35" s="452">
        <v>0</v>
      </c>
      <c r="N35" s="452">
        <v>0</v>
      </c>
    </row>
    <row r="36" spans="1:14">
      <c r="A36" s="449"/>
      <c r="B36" s="450" t="s">
        <v>292</v>
      </c>
      <c r="C36" s="451">
        <v>2652</v>
      </c>
      <c r="D36" s="452">
        <v>0</v>
      </c>
      <c r="E36" s="452">
        <v>0</v>
      </c>
      <c r="F36" s="452">
        <v>0</v>
      </c>
      <c r="G36" s="452">
        <v>0</v>
      </c>
      <c r="H36" s="452">
        <v>0</v>
      </c>
      <c r="I36" s="452">
        <v>0</v>
      </c>
      <c r="J36" s="452">
        <v>0</v>
      </c>
      <c r="K36" s="452">
        <v>0</v>
      </c>
      <c r="L36" s="452">
        <v>2652</v>
      </c>
      <c r="M36" s="452">
        <v>0</v>
      </c>
      <c r="N36" s="452">
        <v>0</v>
      </c>
    </row>
    <row r="37" spans="1:14">
      <c r="A37" s="449"/>
      <c r="B37" s="450" t="s">
        <v>293</v>
      </c>
      <c r="C37" s="451">
        <v>5723</v>
      </c>
      <c r="D37" s="452">
        <v>0</v>
      </c>
      <c r="E37" s="452">
        <v>1120</v>
      </c>
      <c r="F37" s="452">
        <v>0</v>
      </c>
      <c r="G37" s="452">
        <v>0</v>
      </c>
      <c r="H37" s="452">
        <v>0</v>
      </c>
      <c r="I37" s="452">
        <v>0</v>
      </c>
      <c r="J37" s="452">
        <v>0</v>
      </c>
      <c r="K37" s="452">
        <v>0</v>
      </c>
      <c r="L37" s="452">
        <v>4603</v>
      </c>
      <c r="M37" s="452">
        <v>0</v>
      </c>
      <c r="N37" s="452">
        <v>0</v>
      </c>
    </row>
    <row r="38" spans="1:14">
      <c r="A38" s="449"/>
      <c r="B38" s="450" t="s">
        <v>294</v>
      </c>
      <c r="C38" s="451">
        <v>1637</v>
      </c>
      <c r="D38" s="452">
        <v>0</v>
      </c>
      <c r="E38" s="452">
        <v>0</v>
      </c>
      <c r="F38" s="452">
        <v>0</v>
      </c>
      <c r="G38" s="452">
        <v>0</v>
      </c>
      <c r="H38" s="452">
        <v>0</v>
      </c>
      <c r="I38" s="452">
        <v>0</v>
      </c>
      <c r="J38" s="452">
        <v>0</v>
      </c>
      <c r="K38" s="452">
        <v>0</v>
      </c>
      <c r="L38" s="452">
        <v>1637</v>
      </c>
      <c r="M38" s="452">
        <v>0</v>
      </c>
      <c r="N38" s="452">
        <v>0</v>
      </c>
    </row>
    <row r="39" spans="1:14">
      <c r="A39" s="449"/>
      <c r="B39" s="450" t="s">
        <v>295</v>
      </c>
      <c r="C39" s="451">
        <v>8706</v>
      </c>
      <c r="D39" s="452">
        <v>0</v>
      </c>
      <c r="E39" s="452">
        <v>0</v>
      </c>
      <c r="F39" s="452">
        <v>0</v>
      </c>
      <c r="G39" s="452">
        <v>0</v>
      </c>
      <c r="H39" s="452">
        <v>0</v>
      </c>
      <c r="I39" s="452">
        <v>0</v>
      </c>
      <c r="J39" s="452">
        <v>0</v>
      </c>
      <c r="K39" s="452">
        <v>0</v>
      </c>
      <c r="L39" s="452">
        <v>8706</v>
      </c>
      <c r="M39" s="452">
        <v>0</v>
      </c>
      <c r="N39" s="452">
        <v>0</v>
      </c>
    </row>
    <row r="40" spans="1:14">
      <c r="A40" s="449"/>
      <c r="B40" s="450" t="s">
        <v>296</v>
      </c>
      <c r="C40" s="451">
        <v>22381</v>
      </c>
      <c r="D40" s="452">
        <v>0</v>
      </c>
      <c r="E40" s="452">
        <v>0</v>
      </c>
      <c r="F40" s="452">
        <v>0</v>
      </c>
      <c r="G40" s="452">
        <v>8699</v>
      </c>
      <c r="H40" s="452">
        <v>0</v>
      </c>
      <c r="I40" s="452">
        <v>0</v>
      </c>
      <c r="J40" s="452">
        <v>0</v>
      </c>
      <c r="K40" s="452">
        <v>0</v>
      </c>
      <c r="L40" s="452">
        <v>13682</v>
      </c>
      <c r="M40" s="452">
        <v>0</v>
      </c>
      <c r="N40" s="452">
        <v>0</v>
      </c>
    </row>
    <row r="41" spans="1:14">
      <c r="A41" s="449"/>
      <c r="B41" s="450" t="s">
        <v>297</v>
      </c>
      <c r="C41" s="451">
        <v>3855</v>
      </c>
      <c r="D41" s="452">
        <v>0</v>
      </c>
      <c r="E41" s="452">
        <v>0</v>
      </c>
      <c r="F41" s="452">
        <v>0</v>
      </c>
      <c r="G41" s="452">
        <v>0</v>
      </c>
      <c r="H41" s="452">
        <v>0</v>
      </c>
      <c r="I41" s="452">
        <v>0</v>
      </c>
      <c r="J41" s="452">
        <v>0</v>
      </c>
      <c r="K41" s="452">
        <v>0</v>
      </c>
      <c r="L41" s="452">
        <v>3855</v>
      </c>
      <c r="M41" s="452">
        <v>0</v>
      </c>
      <c r="N41" s="452">
        <v>0</v>
      </c>
    </row>
    <row r="42" spans="1:14">
      <c r="A42" s="449"/>
      <c r="B42" s="450" t="s">
        <v>298</v>
      </c>
      <c r="C42" s="451">
        <v>9966</v>
      </c>
      <c r="D42" s="452">
        <v>0</v>
      </c>
      <c r="E42" s="452">
        <v>0</v>
      </c>
      <c r="F42" s="452">
        <v>0</v>
      </c>
      <c r="G42" s="452">
        <v>0</v>
      </c>
      <c r="H42" s="452">
        <v>0</v>
      </c>
      <c r="I42" s="452">
        <v>0</v>
      </c>
      <c r="J42" s="452">
        <v>0</v>
      </c>
      <c r="K42" s="452">
        <v>0</v>
      </c>
      <c r="L42" s="452">
        <v>9966</v>
      </c>
      <c r="M42" s="452">
        <v>0</v>
      </c>
      <c r="N42" s="452">
        <v>0</v>
      </c>
    </row>
    <row r="43" spans="1:14">
      <c r="A43" s="449"/>
      <c r="B43" s="450" t="s">
        <v>299</v>
      </c>
      <c r="C43" s="451">
        <v>1578</v>
      </c>
      <c r="D43" s="452">
        <v>0</v>
      </c>
      <c r="E43" s="452">
        <v>0</v>
      </c>
      <c r="F43" s="452">
        <v>0</v>
      </c>
      <c r="G43" s="452">
        <v>0</v>
      </c>
      <c r="H43" s="452">
        <v>0</v>
      </c>
      <c r="I43" s="452">
        <v>0</v>
      </c>
      <c r="J43" s="452">
        <v>0</v>
      </c>
      <c r="K43" s="452">
        <v>0</v>
      </c>
      <c r="L43" s="452">
        <v>1578</v>
      </c>
      <c r="M43" s="452">
        <v>0</v>
      </c>
      <c r="N43" s="452">
        <v>0</v>
      </c>
    </row>
    <row r="44" spans="1:14">
      <c r="A44" s="449"/>
      <c r="B44" s="450" t="s">
        <v>300</v>
      </c>
      <c r="C44" s="451">
        <v>4062</v>
      </c>
      <c r="D44" s="452">
        <v>0</v>
      </c>
      <c r="E44" s="452">
        <v>0</v>
      </c>
      <c r="F44" s="452">
        <v>0</v>
      </c>
      <c r="G44" s="452">
        <v>0</v>
      </c>
      <c r="H44" s="452">
        <v>0</v>
      </c>
      <c r="I44" s="452">
        <v>0</v>
      </c>
      <c r="J44" s="452">
        <v>0</v>
      </c>
      <c r="K44" s="452">
        <v>0</v>
      </c>
      <c r="L44" s="452">
        <v>4062</v>
      </c>
      <c r="M44" s="452">
        <v>0</v>
      </c>
      <c r="N44" s="452">
        <v>0</v>
      </c>
    </row>
    <row r="45" spans="1:14">
      <c r="A45" s="449"/>
      <c r="B45" s="450" t="s">
        <v>301</v>
      </c>
      <c r="C45" s="451">
        <v>1175</v>
      </c>
      <c r="D45" s="452">
        <v>0</v>
      </c>
      <c r="E45" s="452">
        <v>0</v>
      </c>
      <c r="F45" s="452">
        <v>0</v>
      </c>
      <c r="G45" s="452">
        <v>0</v>
      </c>
      <c r="H45" s="452">
        <v>0</v>
      </c>
      <c r="I45" s="452">
        <v>0</v>
      </c>
      <c r="J45" s="452">
        <v>0</v>
      </c>
      <c r="K45" s="452">
        <v>0</v>
      </c>
      <c r="L45" s="452">
        <v>1175</v>
      </c>
      <c r="M45" s="452">
        <v>0</v>
      </c>
      <c r="N45" s="452">
        <v>0</v>
      </c>
    </row>
    <row r="46" spans="1:14">
      <c r="A46" s="449"/>
      <c r="B46" s="450" t="s">
        <v>302</v>
      </c>
      <c r="C46" s="451">
        <v>40781</v>
      </c>
      <c r="D46" s="452">
        <v>0</v>
      </c>
      <c r="E46" s="452">
        <v>0</v>
      </c>
      <c r="F46" s="452">
        <v>0</v>
      </c>
      <c r="G46" s="452">
        <v>0</v>
      </c>
      <c r="H46" s="452">
        <v>0</v>
      </c>
      <c r="I46" s="452">
        <v>0</v>
      </c>
      <c r="J46" s="452">
        <v>0</v>
      </c>
      <c r="K46" s="452">
        <v>0</v>
      </c>
      <c r="L46" s="452">
        <v>40781</v>
      </c>
      <c r="M46" s="452">
        <v>0</v>
      </c>
      <c r="N46" s="452">
        <v>0</v>
      </c>
    </row>
    <row r="47" spans="1:14">
      <c r="A47" s="445">
        <v>16</v>
      </c>
      <c r="B47" s="446" t="s">
        <v>305</v>
      </c>
      <c r="C47" s="447">
        <v>2418</v>
      </c>
      <c r="D47" s="448">
        <v>0</v>
      </c>
      <c r="E47" s="448">
        <v>0</v>
      </c>
      <c r="F47" s="448">
        <v>0</v>
      </c>
      <c r="G47" s="448">
        <v>0</v>
      </c>
      <c r="H47" s="448">
        <v>0</v>
      </c>
      <c r="I47" s="448">
        <v>0</v>
      </c>
      <c r="J47" s="448">
        <v>0</v>
      </c>
      <c r="K47" s="448">
        <v>1280</v>
      </c>
      <c r="L47" s="448">
        <v>1138</v>
      </c>
      <c r="M47" s="448">
        <v>0</v>
      </c>
      <c r="N47" s="448">
        <v>0</v>
      </c>
    </row>
    <row r="48" spans="1:14">
      <c r="A48" s="445">
        <v>17</v>
      </c>
      <c r="B48" s="446" t="s">
        <v>306</v>
      </c>
      <c r="C48" s="447">
        <v>18270</v>
      </c>
      <c r="D48" s="448">
        <v>0</v>
      </c>
      <c r="E48" s="448">
        <v>0</v>
      </c>
      <c r="F48" s="448">
        <v>0</v>
      </c>
      <c r="G48" s="448">
        <v>0</v>
      </c>
      <c r="H48" s="448">
        <v>0</v>
      </c>
      <c r="I48" s="448">
        <v>0</v>
      </c>
      <c r="J48" s="448">
        <v>0</v>
      </c>
      <c r="K48" s="448">
        <v>12387</v>
      </c>
      <c r="L48" s="448">
        <v>5883</v>
      </c>
      <c r="M48" s="448">
        <v>0</v>
      </c>
      <c r="N48" s="448">
        <v>0</v>
      </c>
    </row>
    <row r="49" spans="1:14">
      <c r="A49" s="445">
        <v>18</v>
      </c>
      <c r="B49" s="446" t="s">
        <v>307</v>
      </c>
      <c r="C49" s="447">
        <v>22849</v>
      </c>
      <c r="D49" s="448">
        <v>0</v>
      </c>
      <c r="E49" s="448">
        <v>0</v>
      </c>
      <c r="F49" s="448">
        <v>0</v>
      </c>
      <c r="G49" s="448">
        <v>0</v>
      </c>
      <c r="H49" s="448">
        <v>0</v>
      </c>
      <c r="I49" s="448">
        <v>0</v>
      </c>
      <c r="J49" s="448">
        <v>1000</v>
      </c>
      <c r="K49" s="448">
        <v>10220</v>
      </c>
      <c r="L49" s="448">
        <v>11629</v>
      </c>
      <c r="M49" s="448">
        <v>0</v>
      </c>
      <c r="N49" s="448">
        <v>0</v>
      </c>
    </row>
    <row r="50" spans="1:14" ht="37.5">
      <c r="A50" s="445">
        <v>19</v>
      </c>
      <c r="B50" s="446" t="s">
        <v>308</v>
      </c>
      <c r="C50" s="447">
        <v>7133</v>
      </c>
      <c r="D50" s="448">
        <v>0</v>
      </c>
      <c r="E50" s="448">
        <v>2280</v>
      </c>
      <c r="F50" s="448">
        <v>0</v>
      </c>
      <c r="G50" s="448">
        <v>0</v>
      </c>
      <c r="H50" s="448">
        <v>0</v>
      </c>
      <c r="I50" s="448">
        <v>0</v>
      </c>
      <c r="J50" s="448">
        <v>0</v>
      </c>
      <c r="K50" s="448">
        <v>4853</v>
      </c>
      <c r="L50" s="448">
        <v>0</v>
      </c>
      <c r="M50" s="448">
        <v>0</v>
      </c>
      <c r="N50" s="448">
        <v>0</v>
      </c>
    </row>
    <row r="51" spans="1:14" ht="42" customHeight="1">
      <c r="A51" s="445">
        <v>20</v>
      </c>
      <c r="B51" s="446" t="s">
        <v>310</v>
      </c>
      <c r="C51" s="447">
        <v>404</v>
      </c>
      <c r="D51" s="448">
        <v>0</v>
      </c>
      <c r="E51" s="448">
        <v>0</v>
      </c>
      <c r="F51" s="448">
        <v>0</v>
      </c>
      <c r="G51" s="448">
        <v>0</v>
      </c>
      <c r="H51" s="448">
        <v>0</v>
      </c>
      <c r="I51" s="448">
        <v>0</v>
      </c>
      <c r="J51" s="448">
        <v>0</v>
      </c>
      <c r="K51" s="448">
        <v>404</v>
      </c>
      <c r="L51" s="448">
        <v>0</v>
      </c>
      <c r="M51" s="448">
        <v>0</v>
      </c>
      <c r="N51" s="448">
        <v>0</v>
      </c>
    </row>
    <row r="52" spans="1:14" ht="37.5">
      <c r="A52" s="445">
        <v>21</v>
      </c>
      <c r="B52" s="446" t="s">
        <v>311</v>
      </c>
      <c r="C52" s="447">
        <v>0</v>
      </c>
      <c r="D52" s="448">
        <v>0</v>
      </c>
      <c r="E52" s="448">
        <v>0</v>
      </c>
      <c r="F52" s="448">
        <v>0</v>
      </c>
      <c r="G52" s="448">
        <v>0</v>
      </c>
      <c r="H52" s="448">
        <v>0</v>
      </c>
      <c r="I52" s="448">
        <v>0</v>
      </c>
      <c r="J52" s="448">
        <v>0</v>
      </c>
      <c r="K52" s="448">
        <v>0</v>
      </c>
      <c r="L52" s="448">
        <v>0</v>
      </c>
      <c r="M52" s="448">
        <v>0</v>
      </c>
      <c r="N52" s="448">
        <v>0</v>
      </c>
    </row>
    <row r="53" spans="1:14" ht="37.5">
      <c r="A53" s="445">
        <v>22</v>
      </c>
      <c r="B53" s="446" t="s">
        <v>312</v>
      </c>
      <c r="C53" s="447">
        <v>4048</v>
      </c>
      <c r="D53" s="448">
        <v>0</v>
      </c>
      <c r="E53" s="448">
        <v>0</v>
      </c>
      <c r="F53" s="448">
        <v>0</v>
      </c>
      <c r="G53" s="448">
        <v>0</v>
      </c>
      <c r="H53" s="448">
        <v>0</v>
      </c>
      <c r="I53" s="448">
        <v>0</v>
      </c>
      <c r="J53" s="448">
        <v>0</v>
      </c>
      <c r="K53" s="448">
        <v>4048</v>
      </c>
      <c r="L53" s="448">
        <v>0</v>
      </c>
      <c r="M53" s="448">
        <v>0</v>
      </c>
      <c r="N53" s="448">
        <v>0</v>
      </c>
    </row>
    <row r="54" spans="1:14">
      <c r="A54" s="445">
        <v>23</v>
      </c>
      <c r="B54" s="446" t="s">
        <v>318</v>
      </c>
      <c r="C54" s="447">
        <v>110</v>
      </c>
      <c r="D54" s="448">
        <v>0</v>
      </c>
      <c r="E54" s="448">
        <v>0</v>
      </c>
      <c r="F54" s="448">
        <v>0</v>
      </c>
      <c r="G54" s="448">
        <v>0</v>
      </c>
      <c r="H54" s="448">
        <v>0</v>
      </c>
      <c r="I54" s="448">
        <v>0</v>
      </c>
      <c r="J54" s="448">
        <v>0</v>
      </c>
      <c r="K54" s="448">
        <v>0</v>
      </c>
      <c r="L54" s="448">
        <v>0</v>
      </c>
      <c r="M54" s="448">
        <v>110</v>
      </c>
      <c r="N54" s="448">
        <v>0</v>
      </c>
    </row>
    <row r="55" spans="1:14">
      <c r="A55" s="445">
        <v>24</v>
      </c>
      <c r="B55" s="446" t="s">
        <v>319</v>
      </c>
      <c r="C55" s="447">
        <v>15</v>
      </c>
      <c r="D55" s="448">
        <v>0</v>
      </c>
      <c r="E55" s="448">
        <v>0</v>
      </c>
      <c r="F55" s="448">
        <v>0</v>
      </c>
      <c r="G55" s="448">
        <v>0</v>
      </c>
      <c r="H55" s="448">
        <v>0</v>
      </c>
      <c r="I55" s="448">
        <v>0</v>
      </c>
      <c r="J55" s="448">
        <v>0</v>
      </c>
      <c r="K55" s="448">
        <v>0</v>
      </c>
      <c r="L55" s="448">
        <v>0</v>
      </c>
      <c r="M55" s="448">
        <v>15</v>
      </c>
      <c r="N55" s="448">
        <v>0</v>
      </c>
    </row>
    <row r="56" spans="1:14">
      <c r="A56" s="445">
        <v>25</v>
      </c>
      <c r="B56" s="446" t="s">
        <v>320</v>
      </c>
      <c r="C56" s="447">
        <v>140</v>
      </c>
      <c r="D56" s="448">
        <v>0</v>
      </c>
      <c r="E56" s="448">
        <v>0</v>
      </c>
      <c r="F56" s="448">
        <v>0</v>
      </c>
      <c r="G56" s="448">
        <v>0</v>
      </c>
      <c r="H56" s="448">
        <v>0</v>
      </c>
      <c r="I56" s="448">
        <v>0</v>
      </c>
      <c r="J56" s="448">
        <v>0</v>
      </c>
      <c r="K56" s="448">
        <v>0</v>
      </c>
      <c r="L56" s="448">
        <v>0</v>
      </c>
      <c r="M56" s="448">
        <v>140</v>
      </c>
      <c r="N56" s="448">
        <v>0</v>
      </c>
    </row>
    <row r="57" spans="1:14">
      <c r="A57" s="445">
        <v>26</v>
      </c>
      <c r="B57" s="446" t="s">
        <v>321</v>
      </c>
      <c r="C57" s="447">
        <v>190</v>
      </c>
      <c r="D57" s="448">
        <v>0</v>
      </c>
      <c r="E57" s="448">
        <v>0</v>
      </c>
      <c r="F57" s="448">
        <v>0</v>
      </c>
      <c r="G57" s="448">
        <v>0</v>
      </c>
      <c r="H57" s="448">
        <v>0</v>
      </c>
      <c r="I57" s="448">
        <v>0</v>
      </c>
      <c r="J57" s="448">
        <v>0</v>
      </c>
      <c r="K57" s="448">
        <v>0</v>
      </c>
      <c r="L57" s="448">
        <v>0</v>
      </c>
      <c r="M57" s="448">
        <v>190</v>
      </c>
      <c r="N57" s="448">
        <v>0</v>
      </c>
    </row>
    <row r="58" spans="1:14">
      <c r="A58" s="445">
        <v>27</v>
      </c>
      <c r="B58" s="446" t="s">
        <v>309</v>
      </c>
      <c r="C58" s="447">
        <v>14637</v>
      </c>
      <c r="D58" s="448">
        <v>0</v>
      </c>
      <c r="E58" s="448">
        <v>0</v>
      </c>
      <c r="F58" s="448">
        <v>0</v>
      </c>
      <c r="G58" s="448">
        <v>0</v>
      </c>
      <c r="H58" s="448">
        <v>0</v>
      </c>
      <c r="I58" s="448">
        <v>0</v>
      </c>
      <c r="J58" s="448">
        <v>0</v>
      </c>
      <c r="K58" s="448">
        <v>14637</v>
      </c>
      <c r="L58" s="448">
        <v>0</v>
      </c>
      <c r="M58" s="448">
        <v>0</v>
      </c>
      <c r="N58" s="448">
        <v>0</v>
      </c>
    </row>
    <row r="59" spans="1:14">
      <c r="A59" s="445">
        <v>28</v>
      </c>
      <c r="B59" s="446" t="s">
        <v>181</v>
      </c>
      <c r="C59" s="447">
        <v>115204</v>
      </c>
      <c r="D59" s="448">
        <v>0</v>
      </c>
      <c r="E59" s="448">
        <v>9500</v>
      </c>
      <c r="F59" s="448">
        <v>0</v>
      </c>
      <c r="G59" s="448">
        <v>63248</v>
      </c>
      <c r="H59" s="448">
        <v>42456</v>
      </c>
      <c r="I59" s="448">
        <v>0</v>
      </c>
      <c r="J59" s="448">
        <v>0</v>
      </c>
      <c r="K59" s="448">
        <v>0</v>
      </c>
      <c r="L59" s="448">
        <v>0</v>
      </c>
      <c r="M59" s="448">
        <v>0</v>
      </c>
      <c r="N59" s="448">
        <v>0</v>
      </c>
    </row>
    <row r="60" spans="1:14">
      <c r="A60" s="445">
        <v>29</v>
      </c>
      <c r="B60" s="446" t="s">
        <v>163</v>
      </c>
      <c r="C60" s="447">
        <v>833492</v>
      </c>
      <c r="D60" s="448">
        <v>0</v>
      </c>
      <c r="E60" s="448">
        <v>0</v>
      </c>
      <c r="F60" s="448">
        <v>792490</v>
      </c>
      <c r="G60" s="448">
        <v>0</v>
      </c>
      <c r="H60" s="448">
        <v>0</v>
      </c>
      <c r="I60" s="448">
        <v>0</v>
      </c>
      <c r="J60" s="448">
        <v>0</v>
      </c>
      <c r="K60" s="448">
        <v>0</v>
      </c>
      <c r="L60" s="448">
        <v>0</v>
      </c>
      <c r="M60" s="448">
        <v>41002</v>
      </c>
      <c r="N60" s="448">
        <v>0</v>
      </c>
    </row>
    <row r="61" spans="1:14">
      <c r="A61" s="445">
        <v>30</v>
      </c>
      <c r="B61" s="446" t="s">
        <v>313</v>
      </c>
      <c r="C61" s="447">
        <v>850</v>
      </c>
      <c r="D61" s="448">
        <v>0</v>
      </c>
      <c r="E61" s="448">
        <v>0</v>
      </c>
      <c r="F61" s="448">
        <v>0</v>
      </c>
      <c r="G61" s="448">
        <v>0</v>
      </c>
      <c r="H61" s="448">
        <v>0</v>
      </c>
      <c r="I61" s="448">
        <v>0</v>
      </c>
      <c r="J61" s="448">
        <v>0</v>
      </c>
      <c r="K61" s="448">
        <v>0</v>
      </c>
      <c r="L61" s="448">
        <v>0</v>
      </c>
      <c r="M61" s="448">
        <v>0</v>
      </c>
      <c r="N61" s="448">
        <v>850</v>
      </c>
    </row>
    <row r="62" spans="1:14">
      <c r="A62" s="445">
        <v>31</v>
      </c>
      <c r="B62" s="446" t="s">
        <v>314</v>
      </c>
      <c r="C62" s="447">
        <v>850</v>
      </c>
      <c r="D62" s="448">
        <v>0</v>
      </c>
      <c r="E62" s="448">
        <v>0</v>
      </c>
      <c r="F62" s="448">
        <v>0</v>
      </c>
      <c r="G62" s="448">
        <v>0</v>
      </c>
      <c r="H62" s="448">
        <v>0</v>
      </c>
      <c r="I62" s="448">
        <v>0</v>
      </c>
      <c r="J62" s="448">
        <v>0</v>
      </c>
      <c r="K62" s="448">
        <v>0</v>
      </c>
      <c r="L62" s="448">
        <v>0</v>
      </c>
      <c r="M62" s="448">
        <v>0</v>
      </c>
      <c r="N62" s="448">
        <v>850</v>
      </c>
    </row>
    <row r="63" spans="1:14">
      <c r="A63" s="445">
        <v>32</v>
      </c>
      <c r="B63" s="446" t="s">
        <v>315</v>
      </c>
      <c r="C63" s="447">
        <v>450</v>
      </c>
      <c r="D63" s="448">
        <v>0</v>
      </c>
      <c r="E63" s="448">
        <v>0</v>
      </c>
      <c r="F63" s="448">
        <v>0</v>
      </c>
      <c r="G63" s="448">
        <v>0</v>
      </c>
      <c r="H63" s="448">
        <v>0</v>
      </c>
      <c r="I63" s="448">
        <v>0</v>
      </c>
      <c r="J63" s="448">
        <v>0</v>
      </c>
      <c r="K63" s="448">
        <v>0</v>
      </c>
      <c r="L63" s="448">
        <v>0</v>
      </c>
      <c r="M63" s="448">
        <v>0</v>
      </c>
      <c r="N63" s="448">
        <v>450</v>
      </c>
    </row>
    <row r="64" spans="1:14">
      <c r="A64" s="445">
        <v>33</v>
      </c>
      <c r="B64" s="446" t="s">
        <v>324</v>
      </c>
      <c r="C64" s="447">
        <v>36862</v>
      </c>
      <c r="D64" s="448">
        <v>36862</v>
      </c>
      <c r="E64" s="448">
        <v>0</v>
      </c>
      <c r="F64" s="448">
        <v>0</v>
      </c>
      <c r="G64" s="448">
        <v>0</v>
      </c>
      <c r="H64" s="448">
        <v>0</v>
      </c>
      <c r="I64" s="448">
        <v>0</v>
      </c>
      <c r="J64" s="448">
        <v>0</v>
      </c>
      <c r="K64" s="448">
        <v>0</v>
      </c>
      <c r="L64" s="448">
        <v>0</v>
      </c>
      <c r="M64" s="448">
        <v>0</v>
      </c>
      <c r="N64" s="448">
        <v>0</v>
      </c>
    </row>
    <row r="65" spans="1:14">
      <c r="A65" s="445">
        <v>34</v>
      </c>
      <c r="B65" s="446" t="s">
        <v>174</v>
      </c>
      <c r="C65" s="447">
        <v>33541</v>
      </c>
      <c r="D65" s="448">
        <v>33541</v>
      </c>
      <c r="E65" s="448">
        <v>0</v>
      </c>
      <c r="F65" s="448">
        <v>0</v>
      </c>
      <c r="G65" s="448">
        <v>0</v>
      </c>
      <c r="H65" s="448">
        <v>0</v>
      </c>
      <c r="I65" s="448">
        <v>0</v>
      </c>
      <c r="J65" s="448">
        <v>0</v>
      </c>
      <c r="K65" s="448">
        <v>0</v>
      </c>
      <c r="L65" s="448">
        <v>0</v>
      </c>
      <c r="M65" s="448">
        <v>0</v>
      </c>
      <c r="N65" s="448">
        <v>0</v>
      </c>
    </row>
    <row r="66" spans="1:14">
      <c r="A66" s="445">
        <v>35</v>
      </c>
      <c r="B66" s="446" t="s">
        <v>175</v>
      </c>
      <c r="C66" s="447">
        <v>78515</v>
      </c>
      <c r="D66" s="448">
        <v>78515</v>
      </c>
      <c r="E66" s="448">
        <v>0</v>
      </c>
      <c r="F66" s="448">
        <v>0</v>
      </c>
      <c r="G66" s="448">
        <v>0</v>
      </c>
      <c r="H66" s="448">
        <v>0</v>
      </c>
      <c r="I66" s="448">
        <v>0</v>
      </c>
      <c r="J66" s="448">
        <v>0</v>
      </c>
      <c r="K66" s="448">
        <v>0</v>
      </c>
      <c r="L66" s="448">
        <v>0</v>
      </c>
      <c r="M66" s="448">
        <v>0</v>
      </c>
      <c r="N66" s="448">
        <v>0</v>
      </c>
    </row>
    <row r="67" spans="1:14">
      <c r="A67" s="445">
        <v>36</v>
      </c>
      <c r="B67" s="446" t="s">
        <v>176</v>
      </c>
      <c r="C67" s="447">
        <v>84591</v>
      </c>
      <c r="D67" s="448">
        <v>84591</v>
      </c>
      <c r="E67" s="448">
        <v>0</v>
      </c>
      <c r="F67" s="448">
        <v>0</v>
      </c>
      <c r="G67" s="448">
        <v>0</v>
      </c>
      <c r="H67" s="448">
        <v>0</v>
      </c>
      <c r="I67" s="448">
        <v>0</v>
      </c>
      <c r="J67" s="448">
        <v>0</v>
      </c>
      <c r="K67" s="448">
        <v>0</v>
      </c>
      <c r="L67" s="448">
        <v>0</v>
      </c>
      <c r="M67" s="448">
        <v>0</v>
      </c>
      <c r="N67" s="448">
        <v>0</v>
      </c>
    </row>
    <row r="68" spans="1:14">
      <c r="A68" s="445">
        <v>37</v>
      </c>
      <c r="B68" s="446" t="s">
        <v>316</v>
      </c>
      <c r="C68" s="447">
        <v>22577</v>
      </c>
      <c r="D68" s="448">
        <v>22577</v>
      </c>
      <c r="E68" s="448">
        <v>0</v>
      </c>
      <c r="F68" s="448">
        <v>0</v>
      </c>
      <c r="G68" s="448">
        <v>0</v>
      </c>
      <c r="H68" s="448">
        <v>0</v>
      </c>
      <c r="I68" s="448">
        <v>0</v>
      </c>
      <c r="J68" s="448">
        <v>0</v>
      </c>
      <c r="K68" s="448">
        <v>0</v>
      </c>
      <c r="L68" s="448">
        <v>0</v>
      </c>
      <c r="M68" s="448">
        <v>0</v>
      </c>
      <c r="N68" s="448">
        <v>0</v>
      </c>
    </row>
    <row r="69" spans="1:14">
      <c r="A69" s="445">
        <v>38</v>
      </c>
      <c r="B69" s="446" t="s">
        <v>177</v>
      </c>
      <c r="C69" s="447">
        <v>34852</v>
      </c>
      <c r="D69" s="448">
        <v>34852</v>
      </c>
      <c r="E69" s="448">
        <v>0</v>
      </c>
      <c r="F69" s="448">
        <v>0</v>
      </c>
      <c r="G69" s="448">
        <v>0</v>
      </c>
      <c r="H69" s="448">
        <v>0</v>
      </c>
      <c r="I69" s="448">
        <v>0</v>
      </c>
      <c r="J69" s="448">
        <v>0</v>
      </c>
      <c r="K69" s="448">
        <v>0</v>
      </c>
      <c r="L69" s="448">
        <v>0</v>
      </c>
      <c r="M69" s="448">
        <v>0</v>
      </c>
      <c r="N69" s="448">
        <v>0</v>
      </c>
    </row>
    <row r="70" spans="1:14">
      <c r="A70" s="439" t="s">
        <v>95</v>
      </c>
      <c r="B70" s="443" t="s">
        <v>178</v>
      </c>
      <c r="C70" s="441">
        <v>67373</v>
      </c>
      <c r="D70" s="444">
        <v>0</v>
      </c>
      <c r="E70" s="444">
        <v>0</v>
      </c>
      <c r="F70" s="444">
        <v>0</v>
      </c>
      <c r="G70" s="444">
        <v>0</v>
      </c>
      <c r="H70" s="444">
        <v>0</v>
      </c>
      <c r="I70" s="444">
        <v>0</v>
      </c>
      <c r="J70" s="444">
        <v>0</v>
      </c>
      <c r="K70" s="444">
        <v>58170</v>
      </c>
      <c r="L70" s="444">
        <v>0</v>
      </c>
      <c r="M70" s="444">
        <v>9203</v>
      </c>
      <c r="N70" s="444">
        <v>0</v>
      </c>
    </row>
    <row r="71" spans="1:14">
      <c r="A71" s="439">
        <v>1</v>
      </c>
      <c r="B71" s="453" t="s">
        <v>179</v>
      </c>
      <c r="C71" s="441">
        <v>63498</v>
      </c>
      <c r="D71" s="444">
        <v>0</v>
      </c>
      <c r="E71" s="444">
        <v>0</v>
      </c>
      <c r="F71" s="444">
        <v>0</v>
      </c>
      <c r="G71" s="444">
        <v>0</v>
      </c>
      <c r="H71" s="444">
        <v>0</v>
      </c>
      <c r="I71" s="444">
        <v>0</v>
      </c>
      <c r="J71" s="444">
        <v>0</v>
      </c>
      <c r="K71" s="444">
        <v>54295</v>
      </c>
      <c r="L71" s="444">
        <v>0</v>
      </c>
      <c r="M71" s="444">
        <v>9203</v>
      </c>
      <c r="N71" s="444">
        <v>0</v>
      </c>
    </row>
    <row r="72" spans="1:14" ht="21.75" customHeight="1">
      <c r="A72" s="445" t="s">
        <v>326</v>
      </c>
      <c r="B72" s="446" t="s">
        <v>254</v>
      </c>
      <c r="C72" s="447">
        <v>13061</v>
      </c>
      <c r="D72" s="448">
        <v>0</v>
      </c>
      <c r="E72" s="448">
        <v>0</v>
      </c>
      <c r="F72" s="448">
        <v>0</v>
      </c>
      <c r="G72" s="448">
        <v>0</v>
      </c>
      <c r="H72" s="448">
        <v>0</v>
      </c>
      <c r="I72" s="448">
        <v>0</v>
      </c>
      <c r="J72" s="448">
        <v>0</v>
      </c>
      <c r="K72" s="448">
        <v>12903</v>
      </c>
      <c r="L72" s="448">
        <v>0</v>
      </c>
      <c r="M72" s="448">
        <v>158</v>
      </c>
      <c r="N72" s="448">
        <v>0</v>
      </c>
    </row>
    <row r="73" spans="1:14">
      <c r="A73" s="445" t="s">
        <v>253</v>
      </c>
      <c r="B73" s="446" t="s">
        <v>256</v>
      </c>
      <c r="C73" s="447">
        <v>6979</v>
      </c>
      <c r="D73" s="448">
        <v>0</v>
      </c>
      <c r="E73" s="448">
        <v>0</v>
      </c>
      <c r="F73" s="448">
        <v>0</v>
      </c>
      <c r="G73" s="448">
        <v>0</v>
      </c>
      <c r="H73" s="448">
        <v>0</v>
      </c>
      <c r="I73" s="448">
        <v>0</v>
      </c>
      <c r="J73" s="448">
        <v>0</v>
      </c>
      <c r="K73" s="448">
        <v>6688</v>
      </c>
      <c r="L73" s="448">
        <v>0</v>
      </c>
      <c r="M73" s="448">
        <v>291</v>
      </c>
      <c r="N73" s="448">
        <v>0</v>
      </c>
    </row>
    <row r="74" spans="1:14">
      <c r="A74" s="445" t="s">
        <v>255</v>
      </c>
      <c r="B74" s="446" t="s">
        <v>258</v>
      </c>
      <c r="C74" s="447">
        <v>3810</v>
      </c>
      <c r="D74" s="448">
        <v>0</v>
      </c>
      <c r="E74" s="448">
        <v>0</v>
      </c>
      <c r="F74" s="448">
        <v>0</v>
      </c>
      <c r="G74" s="448">
        <v>0</v>
      </c>
      <c r="H74" s="448">
        <v>0</v>
      </c>
      <c r="I74" s="448">
        <v>0</v>
      </c>
      <c r="J74" s="448">
        <v>0</v>
      </c>
      <c r="K74" s="448">
        <v>3624</v>
      </c>
      <c r="L74" s="448">
        <v>0</v>
      </c>
      <c r="M74" s="448">
        <v>186</v>
      </c>
      <c r="N74" s="448">
        <v>0</v>
      </c>
    </row>
    <row r="75" spans="1:14">
      <c r="A75" s="445" t="s">
        <v>257</v>
      </c>
      <c r="B75" s="446" t="s">
        <v>260</v>
      </c>
      <c r="C75" s="447">
        <v>4454</v>
      </c>
      <c r="D75" s="448">
        <v>0</v>
      </c>
      <c r="E75" s="448">
        <v>0</v>
      </c>
      <c r="F75" s="448">
        <v>0</v>
      </c>
      <c r="G75" s="448">
        <v>0</v>
      </c>
      <c r="H75" s="448">
        <v>0</v>
      </c>
      <c r="I75" s="448">
        <v>0</v>
      </c>
      <c r="J75" s="448">
        <v>0</v>
      </c>
      <c r="K75" s="448">
        <v>4396</v>
      </c>
      <c r="L75" s="448">
        <v>0</v>
      </c>
      <c r="M75" s="448">
        <v>58</v>
      </c>
      <c r="N75" s="448">
        <v>0</v>
      </c>
    </row>
    <row r="76" spans="1:14">
      <c r="A76" s="445" t="s">
        <v>259</v>
      </c>
      <c r="B76" s="446" t="s">
        <v>262</v>
      </c>
      <c r="C76" s="447">
        <v>6245</v>
      </c>
      <c r="D76" s="448">
        <v>0</v>
      </c>
      <c r="E76" s="448">
        <v>0</v>
      </c>
      <c r="F76" s="448">
        <v>0</v>
      </c>
      <c r="G76" s="448">
        <v>0</v>
      </c>
      <c r="H76" s="448">
        <v>0</v>
      </c>
      <c r="I76" s="448">
        <v>0</v>
      </c>
      <c r="J76" s="448">
        <v>0</v>
      </c>
      <c r="K76" s="448">
        <v>6200</v>
      </c>
      <c r="L76" s="448">
        <v>0</v>
      </c>
      <c r="M76" s="448">
        <v>45</v>
      </c>
      <c r="N76" s="448">
        <v>0</v>
      </c>
    </row>
    <row r="77" spans="1:14">
      <c r="A77" s="445" t="s">
        <v>261</v>
      </c>
      <c r="B77" s="446" t="s">
        <v>264</v>
      </c>
      <c r="C77" s="447">
        <v>2611</v>
      </c>
      <c r="D77" s="448">
        <v>0</v>
      </c>
      <c r="E77" s="448">
        <v>0</v>
      </c>
      <c r="F77" s="448">
        <v>0</v>
      </c>
      <c r="G77" s="448">
        <v>0</v>
      </c>
      <c r="H77" s="448">
        <v>0</v>
      </c>
      <c r="I77" s="448">
        <v>0</v>
      </c>
      <c r="J77" s="448">
        <v>0</v>
      </c>
      <c r="K77" s="448">
        <v>2482</v>
      </c>
      <c r="L77" s="448">
        <v>0</v>
      </c>
      <c r="M77" s="448">
        <v>129</v>
      </c>
      <c r="N77" s="448">
        <v>0</v>
      </c>
    </row>
    <row r="78" spans="1:14" ht="18.75" customHeight="1">
      <c r="A78" s="445" t="s">
        <v>263</v>
      </c>
      <c r="B78" s="446" t="s">
        <v>266</v>
      </c>
      <c r="C78" s="447">
        <v>940</v>
      </c>
      <c r="D78" s="448">
        <v>0</v>
      </c>
      <c r="E78" s="448">
        <v>0</v>
      </c>
      <c r="F78" s="448">
        <v>0</v>
      </c>
      <c r="G78" s="448">
        <v>0</v>
      </c>
      <c r="H78" s="448">
        <v>0</v>
      </c>
      <c r="I78" s="448">
        <v>0</v>
      </c>
      <c r="J78" s="448">
        <v>0</v>
      </c>
      <c r="K78" s="448">
        <v>905</v>
      </c>
      <c r="L78" s="448">
        <v>0</v>
      </c>
      <c r="M78" s="448">
        <v>35</v>
      </c>
      <c r="N78" s="448">
        <v>0</v>
      </c>
    </row>
    <row r="79" spans="1:14" ht="23.25" customHeight="1">
      <c r="A79" s="445" t="s">
        <v>265</v>
      </c>
      <c r="B79" s="446" t="s">
        <v>268</v>
      </c>
      <c r="C79" s="447">
        <v>442</v>
      </c>
      <c r="D79" s="448">
        <v>0</v>
      </c>
      <c r="E79" s="448">
        <v>0</v>
      </c>
      <c r="F79" s="448">
        <v>0</v>
      </c>
      <c r="G79" s="448">
        <v>0</v>
      </c>
      <c r="H79" s="448">
        <v>0</v>
      </c>
      <c r="I79" s="448">
        <v>0</v>
      </c>
      <c r="J79" s="448">
        <v>0</v>
      </c>
      <c r="K79" s="448">
        <v>405</v>
      </c>
      <c r="L79" s="448">
        <v>0</v>
      </c>
      <c r="M79" s="448">
        <v>37</v>
      </c>
      <c r="N79" s="448">
        <v>0</v>
      </c>
    </row>
    <row r="80" spans="1:14">
      <c r="A80" s="445" t="s">
        <v>267</v>
      </c>
      <c r="B80" s="446" t="s">
        <v>325</v>
      </c>
      <c r="C80" s="447">
        <v>1346</v>
      </c>
      <c r="D80" s="448">
        <v>0</v>
      </c>
      <c r="E80" s="448">
        <v>0</v>
      </c>
      <c r="F80" s="448">
        <v>0</v>
      </c>
      <c r="G80" s="448">
        <v>0</v>
      </c>
      <c r="H80" s="448">
        <v>0</v>
      </c>
      <c r="I80" s="448">
        <v>0</v>
      </c>
      <c r="J80" s="448">
        <v>0</v>
      </c>
      <c r="K80" s="448">
        <v>1346</v>
      </c>
      <c r="L80" s="448">
        <v>0</v>
      </c>
      <c r="M80" s="448">
        <v>0</v>
      </c>
      <c r="N80" s="448">
        <v>0</v>
      </c>
    </row>
    <row r="81" spans="1:14" ht="37.5">
      <c r="A81" s="445" t="s">
        <v>327</v>
      </c>
      <c r="B81" s="446" t="s">
        <v>270</v>
      </c>
      <c r="C81" s="447">
        <v>13091</v>
      </c>
      <c r="D81" s="448">
        <v>0</v>
      </c>
      <c r="E81" s="448">
        <v>0</v>
      </c>
      <c r="F81" s="448">
        <v>0</v>
      </c>
      <c r="G81" s="448">
        <v>0</v>
      </c>
      <c r="H81" s="448">
        <v>0</v>
      </c>
      <c r="I81" s="448">
        <v>0</v>
      </c>
      <c r="J81" s="448">
        <v>0</v>
      </c>
      <c r="K81" s="448">
        <v>12948</v>
      </c>
      <c r="L81" s="448">
        <v>0</v>
      </c>
      <c r="M81" s="448">
        <v>143</v>
      </c>
      <c r="N81" s="448">
        <v>0</v>
      </c>
    </row>
    <row r="82" spans="1:14" ht="37.5">
      <c r="A82" s="445" t="s">
        <v>269</v>
      </c>
      <c r="B82" s="446" t="s">
        <v>272</v>
      </c>
      <c r="C82" s="447">
        <v>2612</v>
      </c>
      <c r="D82" s="448">
        <v>0</v>
      </c>
      <c r="E82" s="448">
        <v>0</v>
      </c>
      <c r="F82" s="448">
        <v>0</v>
      </c>
      <c r="G82" s="448">
        <v>0</v>
      </c>
      <c r="H82" s="448">
        <v>0</v>
      </c>
      <c r="I82" s="448">
        <v>0</v>
      </c>
      <c r="J82" s="448">
        <v>0</v>
      </c>
      <c r="K82" s="448">
        <v>2398</v>
      </c>
      <c r="L82" s="448">
        <v>0</v>
      </c>
      <c r="M82" s="448">
        <v>214</v>
      </c>
      <c r="N82" s="448">
        <v>0</v>
      </c>
    </row>
    <row r="83" spans="1:14" ht="21.75" customHeight="1">
      <c r="A83" s="445" t="s">
        <v>271</v>
      </c>
      <c r="B83" s="446" t="s">
        <v>274</v>
      </c>
      <c r="C83" s="447">
        <v>93</v>
      </c>
      <c r="D83" s="448">
        <v>0</v>
      </c>
      <c r="E83" s="448">
        <v>0</v>
      </c>
      <c r="F83" s="448">
        <v>0</v>
      </c>
      <c r="G83" s="448">
        <v>0</v>
      </c>
      <c r="H83" s="448">
        <v>0</v>
      </c>
      <c r="I83" s="448">
        <v>0</v>
      </c>
      <c r="J83" s="448">
        <v>0</v>
      </c>
      <c r="K83" s="448">
        <v>0</v>
      </c>
      <c r="L83" s="448">
        <v>0</v>
      </c>
      <c r="M83" s="448">
        <v>93</v>
      </c>
      <c r="N83" s="448">
        <v>0</v>
      </c>
    </row>
    <row r="84" spans="1:14">
      <c r="A84" s="445" t="s">
        <v>328</v>
      </c>
      <c r="B84" s="446" t="s">
        <v>276</v>
      </c>
      <c r="C84" s="447">
        <v>1871</v>
      </c>
      <c r="D84" s="448">
        <v>0</v>
      </c>
      <c r="E84" s="448">
        <v>0</v>
      </c>
      <c r="F84" s="448">
        <v>0</v>
      </c>
      <c r="G84" s="448">
        <v>0</v>
      </c>
      <c r="H84" s="448">
        <v>0</v>
      </c>
      <c r="I84" s="448">
        <v>0</v>
      </c>
      <c r="J84" s="448">
        <v>0</v>
      </c>
      <c r="K84" s="448">
        <v>0</v>
      </c>
      <c r="L84" s="448">
        <v>0</v>
      </c>
      <c r="M84" s="448">
        <v>1871</v>
      </c>
      <c r="N84" s="448">
        <v>0</v>
      </c>
    </row>
    <row r="85" spans="1:14">
      <c r="A85" s="445" t="s">
        <v>273</v>
      </c>
      <c r="B85" s="446" t="s">
        <v>278</v>
      </c>
      <c r="C85" s="447">
        <v>1055</v>
      </c>
      <c r="D85" s="448">
        <v>0</v>
      </c>
      <c r="E85" s="448">
        <v>0</v>
      </c>
      <c r="F85" s="448">
        <v>0</v>
      </c>
      <c r="G85" s="448">
        <v>0</v>
      </c>
      <c r="H85" s="448">
        <v>0</v>
      </c>
      <c r="I85" s="448">
        <v>0</v>
      </c>
      <c r="J85" s="448">
        <v>0</v>
      </c>
      <c r="K85" s="448">
        <v>0</v>
      </c>
      <c r="L85" s="448">
        <v>0</v>
      </c>
      <c r="M85" s="448">
        <v>1055</v>
      </c>
      <c r="N85" s="448">
        <v>0</v>
      </c>
    </row>
    <row r="86" spans="1:14">
      <c r="A86" s="445" t="s">
        <v>275</v>
      </c>
      <c r="B86" s="446" t="s">
        <v>280</v>
      </c>
      <c r="C86" s="447">
        <v>4088</v>
      </c>
      <c r="D86" s="448">
        <v>0</v>
      </c>
      <c r="E86" s="448">
        <v>0</v>
      </c>
      <c r="F86" s="448">
        <v>0</v>
      </c>
      <c r="G86" s="448">
        <v>0</v>
      </c>
      <c r="H86" s="448">
        <v>0</v>
      </c>
      <c r="I86" s="448">
        <v>0</v>
      </c>
      <c r="J86" s="448">
        <v>0</v>
      </c>
      <c r="K86" s="448">
        <v>0</v>
      </c>
      <c r="L86" s="448">
        <v>0</v>
      </c>
      <c r="M86" s="448">
        <v>4088</v>
      </c>
      <c r="N86" s="448">
        <v>0</v>
      </c>
    </row>
    <row r="87" spans="1:14">
      <c r="A87" s="445" t="s">
        <v>277</v>
      </c>
      <c r="B87" s="446" t="s">
        <v>281</v>
      </c>
      <c r="C87" s="447">
        <v>467</v>
      </c>
      <c r="D87" s="448">
        <v>0</v>
      </c>
      <c r="E87" s="448">
        <v>0</v>
      </c>
      <c r="F87" s="448">
        <v>0</v>
      </c>
      <c r="G87" s="448">
        <v>0</v>
      </c>
      <c r="H87" s="448">
        <v>0</v>
      </c>
      <c r="I87" s="448">
        <v>0</v>
      </c>
      <c r="J87" s="448">
        <v>0</v>
      </c>
      <c r="K87" s="448">
        <v>0</v>
      </c>
      <c r="L87" s="448">
        <v>0</v>
      </c>
      <c r="M87" s="448">
        <v>467</v>
      </c>
      <c r="N87" s="448">
        <v>0</v>
      </c>
    </row>
    <row r="88" spans="1:14">
      <c r="A88" s="445" t="s">
        <v>279</v>
      </c>
      <c r="B88" s="446" t="s">
        <v>282</v>
      </c>
      <c r="C88" s="447">
        <v>333</v>
      </c>
      <c r="D88" s="448">
        <v>0</v>
      </c>
      <c r="E88" s="448">
        <v>0</v>
      </c>
      <c r="F88" s="448">
        <v>0</v>
      </c>
      <c r="G88" s="448">
        <v>0</v>
      </c>
      <c r="H88" s="448">
        <v>0</v>
      </c>
      <c r="I88" s="448">
        <v>0</v>
      </c>
      <c r="J88" s="448">
        <v>0</v>
      </c>
      <c r="K88" s="448">
        <v>0</v>
      </c>
      <c r="L88" s="448">
        <v>0</v>
      </c>
      <c r="M88" s="448">
        <v>333</v>
      </c>
      <c r="N88" s="448">
        <v>0</v>
      </c>
    </row>
    <row r="89" spans="1:14" ht="20.25" customHeight="1">
      <c r="A89" s="439">
        <v>2</v>
      </c>
      <c r="B89" s="443" t="s">
        <v>361</v>
      </c>
      <c r="C89" s="441">
        <v>3875</v>
      </c>
      <c r="D89" s="448">
        <v>0</v>
      </c>
      <c r="E89" s="448">
        <v>0</v>
      </c>
      <c r="F89" s="448">
        <v>0</v>
      </c>
      <c r="G89" s="448">
        <v>0</v>
      </c>
      <c r="H89" s="448">
        <v>0</v>
      </c>
      <c r="I89" s="448">
        <v>0</v>
      </c>
      <c r="J89" s="448">
        <v>0</v>
      </c>
      <c r="K89" s="448">
        <v>3875</v>
      </c>
      <c r="L89" s="448">
        <v>0</v>
      </c>
      <c r="M89" s="448">
        <v>0</v>
      </c>
      <c r="N89" s="448">
        <v>0</v>
      </c>
    </row>
    <row r="90" spans="1:14" ht="37.5">
      <c r="A90" s="439" t="s">
        <v>99</v>
      </c>
      <c r="B90" s="454" t="s">
        <v>331</v>
      </c>
      <c r="C90" s="441">
        <v>422550</v>
      </c>
      <c r="D90" s="444">
        <v>100000</v>
      </c>
      <c r="E90" s="444">
        <v>0</v>
      </c>
      <c r="F90" s="444">
        <v>0</v>
      </c>
      <c r="G90" s="444">
        <v>0</v>
      </c>
      <c r="H90" s="444">
        <v>0</v>
      </c>
      <c r="I90" s="444">
        <v>0</v>
      </c>
      <c r="J90" s="444">
        <v>0</v>
      </c>
      <c r="K90" s="444">
        <v>282550</v>
      </c>
      <c r="L90" s="444">
        <v>10000</v>
      </c>
      <c r="M90" s="444">
        <v>0</v>
      </c>
      <c r="N90" s="444">
        <v>30000</v>
      </c>
    </row>
    <row r="91" spans="1:14">
      <c r="A91" s="445">
        <v>1</v>
      </c>
      <c r="B91" s="446" t="s">
        <v>230</v>
      </c>
      <c r="C91" s="447">
        <v>100000</v>
      </c>
      <c r="D91" s="448">
        <v>100000</v>
      </c>
      <c r="E91" s="448">
        <v>0</v>
      </c>
      <c r="F91" s="448">
        <v>0</v>
      </c>
      <c r="G91" s="448">
        <v>0</v>
      </c>
      <c r="H91" s="448">
        <v>0</v>
      </c>
      <c r="I91" s="448">
        <v>0</v>
      </c>
      <c r="J91" s="448">
        <v>0</v>
      </c>
      <c r="K91" s="448">
        <v>0</v>
      </c>
      <c r="L91" s="448">
        <v>0</v>
      </c>
      <c r="M91" s="448">
        <v>0</v>
      </c>
      <c r="N91" s="448">
        <v>0</v>
      </c>
    </row>
    <row r="92" spans="1:14" ht="37.5">
      <c r="A92" s="445">
        <v>2</v>
      </c>
      <c r="B92" s="446" t="s">
        <v>160</v>
      </c>
      <c r="C92" s="447">
        <v>10000</v>
      </c>
      <c r="D92" s="448">
        <v>0</v>
      </c>
      <c r="E92" s="448">
        <v>0</v>
      </c>
      <c r="F92" s="448">
        <v>0</v>
      </c>
      <c r="G92" s="448">
        <v>0</v>
      </c>
      <c r="H92" s="448">
        <v>0</v>
      </c>
      <c r="I92" s="448">
        <v>0</v>
      </c>
      <c r="J92" s="448">
        <v>0</v>
      </c>
      <c r="K92" s="448">
        <v>0</v>
      </c>
      <c r="L92" s="448">
        <v>10000</v>
      </c>
      <c r="M92" s="448">
        <v>0</v>
      </c>
      <c r="N92" s="448">
        <v>0</v>
      </c>
    </row>
    <row r="93" spans="1:14">
      <c r="A93" s="445">
        <v>3</v>
      </c>
      <c r="B93" s="446" t="s">
        <v>317</v>
      </c>
      <c r="C93" s="447">
        <v>30000</v>
      </c>
      <c r="D93" s="448">
        <v>0</v>
      </c>
      <c r="E93" s="448">
        <v>0</v>
      </c>
      <c r="F93" s="448">
        <v>0</v>
      </c>
      <c r="G93" s="448">
        <v>0</v>
      </c>
      <c r="H93" s="448">
        <v>0</v>
      </c>
      <c r="I93" s="448">
        <v>0</v>
      </c>
      <c r="J93" s="448">
        <v>0</v>
      </c>
      <c r="K93" s="448">
        <v>0</v>
      </c>
      <c r="L93" s="448">
        <v>0</v>
      </c>
      <c r="M93" s="448">
        <v>0</v>
      </c>
      <c r="N93" s="448">
        <v>30000</v>
      </c>
    </row>
    <row r="94" spans="1:14">
      <c r="A94" s="445">
        <v>4</v>
      </c>
      <c r="B94" s="455" t="s">
        <v>364</v>
      </c>
      <c r="C94" s="447">
        <v>241750</v>
      </c>
      <c r="D94" s="456"/>
      <c r="E94" s="456"/>
      <c r="F94" s="456"/>
      <c r="G94" s="456"/>
      <c r="H94" s="456"/>
      <c r="I94" s="456"/>
      <c r="J94" s="456"/>
      <c r="K94" s="456">
        <v>241750</v>
      </c>
      <c r="L94" s="456"/>
      <c r="M94" s="456"/>
      <c r="N94" s="456"/>
    </row>
    <row r="95" spans="1:14" ht="22.5" customHeight="1">
      <c r="A95" s="457">
        <v>5</v>
      </c>
      <c r="B95" s="458" t="s">
        <v>323</v>
      </c>
      <c r="C95" s="459">
        <v>40800</v>
      </c>
      <c r="D95" s="460">
        <v>0</v>
      </c>
      <c r="E95" s="460">
        <v>0</v>
      </c>
      <c r="F95" s="460">
        <v>0</v>
      </c>
      <c r="G95" s="460">
        <v>0</v>
      </c>
      <c r="H95" s="460">
        <v>0</v>
      </c>
      <c r="I95" s="460">
        <v>0</v>
      </c>
      <c r="J95" s="460">
        <v>0</v>
      </c>
      <c r="K95" s="460">
        <v>40800</v>
      </c>
      <c r="L95" s="460">
        <v>0</v>
      </c>
      <c r="M95" s="460">
        <v>0</v>
      </c>
      <c r="N95" s="460">
        <v>0</v>
      </c>
    </row>
    <row r="96" spans="1:14">
      <c r="A96" s="461"/>
      <c r="B96" s="462"/>
      <c r="C96" s="463"/>
      <c r="D96" s="464"/>
      <c r="E96" s="464"/>
      <c r="F96" s="464"/>
      <c r="G96" s="464"/>
      <c r="H96" s="464"/>
      <c r="I96" s="464"/>
      <c r="J96" s="464"/>
      <c r="K96" s="464"/>
      <c r="L96" s="464"/>
      <c r="M96" s="464"/>
      <c r="N96" s="464"/>
    </row>
    <row r="97" spans="1:14">
      <c r="A97" s="14"/>
      <c r="B97" s="550"/>
      <c r="C97" s="550"/>
      <c r="D97" s="550"/>
      <c r="E97" s="550"/>
      <c r="F97" s="550"/>
      <c r="G97" s="550"/>
      <c r="H97" s="550"/>
      <c r="I97" s="550"/>
      <c r="J97" s="550"/>
      <c r="K97" s="550"/>
      <c r="L97" s="550"/>
      <c r="M97" s="550"/>
      <c r="N97" s="550"/>
    </row>
    <row r="98" spans="1:14">
      <c r="A98" s="14"/>
      <c r="B98" s="405"/>
      <c r="C98" s="14"/>
      <c r="D98" s="14"/>
      <c r="E98" s="14"/>
      <c r="F98" s="14"/>
      <c r="G98" s="14"/>
      <c r="H98" s="14"/>
      <c r="I98" s="14"/>
      <c r="J98" s="14"/>
      <c r="K98" s="14"/>
      <c r="L98" s="14"/>
      <c r="M98" s="14"/>
      <c r="N98" s="14"/>
    </row>
  </sheetData>
  <mergeCells count="9">
    <mergeCell ref="B97:N97"/>
    <mergeCell ref="A5:N5"/>
    <mergeCell ref="A1:N1"/>
    <mergeCell ref="A2:N2"/>
    <mergeCell ref="A3:N3"/>
    <mergeCell ref="A4:N4"/>
    <mergeCell ref="A7:A8"/>
    <mergeCell ref="B7:B8"/>
    <mergeCell ref="C7:N7"/>
  </mergeCells>
  <conditionalFormatting sqref="C9:N96">
    <cfRule type="expression" dxfId="15" priority="1">
      <formula>ISNUMBER(SEARCH("!",_xlfn.FORMULATEXT(C9)))</formula>
    </cfRule>
  </conditionalFormatting>
  <pageMargins left="0.23622047244094491" right="0.23622047244094491" top="0.6692913385826772" bottom="0.55118110236220474" header="0.31496062992125984" footer="0.31496062992125984"/>
  <pageSetup paperSize="9" scale="62" fitToHeight="0" orientation="landscape" r:id="rId1"/>
  <headerFooter>
    <oddFooter>&amp;C&amp;"+,thường"&amp;10&amp;P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0186A-E70A-484C-9CA9-B56EE2AF7D15}">
  <sheetPr>
    <tabColor rgb="FF92D050"/>
    <pageSetUpPr fitToPage="1"/>
  </sheetPr>
  <dimension ref="A1:AF114"/>
  <sheetViews>
    <sheetView zoomScale="70" zoomScaleNormal="70" workbookViewId="0">
      <selection activeCell="A114" sqref="A114:AF114"/>
    </sheetView>
  </sheetViews>
  <sheetFormatPr defaultRowHeight="15"/>
  <cols>
    <col min="1" max="1" width="5.42578125" customWidth="1"/>
    <col min="2" max="2" width="24.42578125" customWidth="1"/>
    <col min="15" max="20" width="9.140625" style="489"/>
  </cols>
  <sheetData>
    <row r="1" spans="1:32" ht="15.75">
      <c r="A1" s="535" t="s">
        <v>408</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row>
    <row r="2" spans="1:32" ht="15.75">
      <c r="A2" s="530" t="s">
        <v>382</v>
      </c>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row>
    <row r="3" spans="1:32" ht="15.75">
      <c r="A3" s="530" t="s">
        <v>1997</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row>
    <row r="4" spans="1:32" ht="15.75" customHeight="1">
      <c r="A4" s="573" t="s">
        <v>383</v>
      </c>
      <c r="B4" s="573"/>
      <c r="C4" s="573"/>
      <c r="D4" s="573"/>
      <c r="E4" s="573"/>
      <c r="F4" s="573"/>
      <c r="G4" s="573"/>
      <c r="H4" s="573"/>
      <c r="I4" s="573"/>
      <c r="J4" s="573"/>
      <c r="K4" s="573"/>
      <c r="L4" s="573"/>
      <c r="M4" s="573"/>
      <c r="N4" s="573"/>
      <c r="O4" s="573"/>
      <c r="P4" s="573"/>
      <c r="Q4" s="573"/>
      <c r="R4" s="573"/>
      <c r="S4" s="573"/>
      <c r="T4" s="573"/>
      <c r="U4" s="573"/>
      <c r="V4" s="573"/>
      <c r="W4" s="573"/>
      <c r="X4" s="573"/>
      <c r="Y4" s="573"/>
      <c r="Z4" s="573"/>
      <c r="AA4" s="573"/>
      <c r="AB4" s="573"/>
      <c r="AC4" s="573"/>
      <c r="AD4" s="573"/>
      <c r="AE4" s="573"/>
      <c r="AF4" s="573"/>
    </row>
    <row r="5" spans="1:32" ht="15.75">
      <c r="A5" s="532" t="s">
        <v>370</v>
      </c>
      <c r="B5" s="532"/>
      <c r="C5" s="532"/>
      <c r="D5" s="532"/>
      <c r="E5" s="532"/>
      <c r="F5" s="532"/>
      <c r="G5" s="532"/>
      <c r="H5" s="532"/>
      <c r="I5" s="532"/>
      <c r="J5" s="532"/>
      <c r="K5" s="532"/>
      <c r="L5" s="532"/>
      <c r="M5" s="532"/>
      <c r="N5" s="532"/>
      <c r="O5" s="532"/>
      <c r="P5" s="532"/>
      <c r="Q5" s="532"/>
      <c r="R5" s="532"/>
      <c r="S5" s="532"/>
      <c r="T5" s="532"/>
      <c r="U5" s="532"/>
      <c r="V5" s="532"/>
      <c r="W5" s="532"/>
      <c r="X5" s="532"/>
      <c r="Y5" s="532"/>
      <c r="Z5" s="532"/>
      <c r="AA5" s="532"/>
      <c r="AB5" s="532"/>
      <c r="AC5" s="532"/>
      <c r="AD5" s="532"/>
      <c r="AE5" s="532"/>
      <c r="AF5" s="532"/>
    </row>
    <row r="6" spans="1:32" ht="18.75">
      <c r="A6" s="14"/>
      <c r="B6" s="14"/>
      <c r="C6" s="14"/>
      <c r="D6" s="14"/>
      <c r="E6" s="14"/>
      <c r="F6" s="9"/>
      <c r="G6" s="9"/>
      <c r="H6" s="9"/>
      <c r="I6" s="9"/>
      <c r="J6" s="9"/>
      <c r="K6" s="9"/>
      <c r="L6" s="9"/>
      <c r="M6" s="9"/>
      <c r="N6" s="9"/>
      <c r="O6" s="9"/>
      <c r="P6" s="9"/>
      <c r="Q6" s="9"/>
      <c r="R6" s="9"/>
      <c r="S6" s="9"/>
      <c r="T6" s="9"/>
      <c r="U6" s="9"/>
      <c r="V6" s="9"/>
      <c r="W6" s="9"/>
      <c r="X6" s="9"/>
      <c r="Y6" s="9"/>
      <c r="Z6" s="9"/>
      <c r="AA6" s="9"/>
      <c r="AB6" s="9"/>
      <c r="AC6" s="9"/>
      <c r="AD6" s="9" t="s">
        <v>384</v>
      </c>
      <c r="AE6" s="9"/>
      <c r="AF6" s="9"/>
    </row>
    <row r="7" spans="1:32" ht="41.25" customHeight="1">
      <c r="A7" s="568" t="s">
        <v>87</v>
      </c>
      <c r="B7" s="568" t="s">
        <v>388</v>
      </c>
      <c r="C7" s="556" t="s">
        <v>395</v>
      </c>
      <c r="D7" s="557"/>
      <c r="E7" s="558"/>
      <c r="F7" s="556" t="s">
        <v>362</v>
      </c>
      <c r="G7" s="557"/>
      <c r="H7" s="558"/>
      <c r="I7" s="556" t="s">
        <v>122</v>
      </c>
      <c r="J7" s="557"/>
      <c r="K7" s="558"/>
      <c r="L7" s="556" t="s">
        <v>6</v>
      </c>
      <c r="M7" s="557"/>
      <c r="N7" s="558"/>
      <c r="O7" s="570" t="s">
        <v>385</v>
      </c>
      <c r="P7" s="571"/>
      <c r="Q7" s="571"/>
      <c r="R7" s="571"/>
      <c r="S7" s="571"/>
      <c r="T7" s="572"/>
      <c r="U7" s="556" t="s">
        <v>389</v>
      </c>
      <c r="V7" s="557"/>
      <c r="W7" s="558"/>
      <c r="X7" s="559" t="s">
        <v>390</v>
      </c>
      <c r="Y7" s="560"/>
      <c r="Z7" s="560"/>
      <c r="AA7" s="560"/>
      <c r="AB7" s="560"/>
      <c r="AC7" s="560"/>
      <c r="AD7" s="560"/>
      <c r="AE7" s="560"/>
      <c r="AF7" s="561"/>
    </row>
    <row r="8" spans="1:32" ht="18" customHeight="1">
      <c r="A8" s="568"/>
      <c r="B8" s="568"/>
      <c r="C8" s="565"/>
      <c r="D8" s="566"/>
      <c r="E8" s="567"/>
      <c r="F8" s="565"/>
      <c r="G8" s="566"/>
      <c r="H8" s="567"/>
      <c r="I8" s="565"/>
      <c r="J8" s="566"/>
      <c r="K8" s="567"/>
      <c r="L8" s="565"/>
      <c r="M8" s="566"/>
      <c r="N8" s="567"/>
      <c r="O8" s="569" t="s">
        <v>2009</v>
      </c>
      <c r="P8" s="569"/>
      <c r="Q8" s="569"/>
      <c r="R8" s="569" t="s">
        <v>2010</v>
      </c>
      <c r="S8" s="569"/>
      <c r="T8" s="569"/>
      <c r="U8" s="565"/>
      <c r="V8" s="566"/>
      <c r="W8" s="567"/>
      <c r="X8" s="559" t="s">
        <v>391</v>
      </c>
      <c r="Y8" s="560"/>
      <c r="Z8" s="560"/>
      <c r="AA8" s="560"/>
      <c r="AB8" s="560"/>
      <c r="AC8" s="561"/>
      <c r="AD8" s="556" t="s">
        <v>393</v>
      </c>
      <c r="AE8" s="557"/>
      <c r="AF8" s="558"/>
    </row>
    <row r="9" spans="1:32" ht="39.75" customHeight="1">
      <c r="A9" s="568"/>
      <c r="B9" s="568"/>
      <c r="C9" s="565"/>
      <c r="D9" s="566"/>
      <c r="E9" s="567"/>
      <c r="F9" s="565"/>
      <c r="G9" s="566"/>
      <c r="H9" s="567"/>
      <c r="I9" s="565"/>
      <c r="J9" s="566"/>
      <c r="K9" s="567"/>
      <c r="L9" s="565"/>
      <c r="M9" s="566"/>
      <c r="N9" s="567"/>
      <c r="O9" s="569"/>
      <c r="P9" s="569"/>
      <c r="Q9" s="569"/>
      <c r="R9" s="569"/>
      <c r="S9" s="569"/>
      <c r="T9" s="569"/>
      <c r="U9" s="565"/>
      <c r="V9" s="566"/>
      <c r="W9" s="567"/>
      <c r="X9" s="556" t="s">
        <v>392</v>
      </c>
      <c r="Y9" s="557"/>
      <c r="Z9" s="558"/>
      <c r="AA9" s="556" t="s">
        <v>394</v>
      </c>
      <c r="AB9" s="557"/>
      <c r="AC9" s="558"/>
      <c r="AD9" s="562"/>
      <c r="AE9" s="563"/>
      <c r="AF9" s="564"/>
    </row>
    <row r="10" spans="1:32" s="230" customFormat="1" ht="33.75" customHeight="1">
      <c r="A10" s="568"/>
      <c r="B10" s="568"/>
      <c r="C10" s="229" t="s">
        <v>387</v>
      </c>
      <c r="D10" s="229" t="s">
        <v>363</v>
      </c>
      <c r="E10" s="229" t="s">
        <v>386</v>
      </c>
      <c r="F10" s="229" t="s">
        <v>387</v>
      </c>
      <c r="G10" s="229" t="s">
        <v>363</v>
      </c>
      <c r="H10" s="229" t="s">
        <v>386</v>
      </c>
      <c r="I10" s="229" t="s">
        <v>387</v>
      </c>
      <c r="J10" s="229" t="s">
        <v>363</v>
      </c>
      <c r="K10" s="229" t="s">
        <v>386</v>
      </c>
      <c r="L10" s="229" t="s">
        <v>387</v>
      </c>
      <c r="M10" s="229" t="s">
        <v>363</v>
      </c>
      <c r="N10" s="229" t="s">
        <v>386</v>
      </c>
      <c r="O10" s="487" t="s">
        <v>387</v>
      </c>
      <c r="P10" s="487" t="s">
        <v>363</v>
      </c>
      <c r="Q10" s="487" t="s">
        <v>386</v>
      </c>
      <c r="R10" s="487" t="s">
        <v>387</v>
      </c>
      <c r="S10" s="487" t="s">
        <v>363</v>
      </c>
      <c r="T10" s="487" t="s">
        <v>386</v>
      </c>
      <c r="U10" s="229" t="s">
        <v>387</v>
      </c>
      <c r="V10" s="229" t="s">
        <v>363</v>
      </c>
      <c r="W10" s="229" t="s">
        <v>386</v>
      </c>
      <c r="X10" s="229" t="s">
        <v>387</v>
      </c>
      <c r="Y10" s="229" t="s">
        <v>363</v>
      </c>
      <c r="Z10" s="229" t="s">
        <v>386</v>
      </c>
      <c r="AA10" s="229" t="s">
        <v>387</v>
      </c>
      <c r="AB10" s="229" t="s">
        <v>363</v>
      </c>
      <c r="AC10" s="229" t="s">
        <v>386</v>
      </c>
      <c r="AD10" s="229" t="s">
        <v>387</v>
      </c>
      <c r="AE10" s="229" t="s">
        <v>363</v>
      </c>
      <c r="AF10" s="229" t="s">
        <v>386</v>
      </c>
    </row>
    <row r="11" spans="1:32" s="390" customFormat="1" ht="15.75">
      <c r="A11" s="387">
        <v>1</v>
      </c>
      <c r="B11" s="388" t="s">
        <v>12</v>
      </c>
      <c r="C11" s="389">
        <v>0</v>
      </c>
      <c r="D11" s="389">
        <v>80</v>
      </c>
      <c r="E11" s="389">
        <v>20</v>
      </c>
      <c r="F11" s="389">
        <v>0</v>
      </c>
      <c r="G11" s="389">
        <v>80</v>
      </c>
      <c r="H11" s="389">
        <v>20</v>
      </c>
      <c r="I11" s="389">
        <v>0</v>
      </c>
      <c r="J11" s="389">
        <v>100</v>
      </c>
      <c r="K11" s="389">
        <v>0</v>
      </c>
      <c r="L11" s="389">
        <v>0</v>
      </c>
      <c r="M11" s="389">
        <v>80</v>
      </c>
      <c r="N11" s="389">
        <v>20</v>
      </c>
      <c r="O11" s="488">
        <v>40</v>
      </c>
      <c r="P11" s="488">
        <v>60</v>
      </c>
      <c r="Q11" s="488">
        <v>0</v>
      </c>
      <c r="R11" s="488">
        <v>0</v>
      </c>
      <c r="S11" s="488">
        <v>100</v>
      </c>
      <c r="T11" s="488">
        <v>0</v>
      </c>
      <c r="U11" s="389">
        <v>70</v>
      </c>
      <c r="V11" s="389">
        <v>30</v>
      </c>
      <c r="W11" s="389">
        <v>0</v>
      </c>
      <c r="X11" s="389">
        <v>15</v>
      </c>
      <c r="Y11" s="389">
        <v>68</v>
      </c>
      <c r="Z11" s="389">
        <v>17</v>
      </c>
      <c r="AA11" s="389">
        <v>15</v>
      </c>
      <c r="AB11" s="389">
        <v>85</v>
      </c>
      <c r="AC11" s="389">
        <v>0</v>
      </c>
      <c r="AD11" s="389">
        <v>15</v>
      </c>
      <c r="AE11" s="389">
        <v>0</v>
      </c>
      <c r="AF11" s="389">
        <v>85</v>
      </c>
    </row>
    <row r="12" spans="1:32" s="390" customFormat="1" ht="15.75">
      <c r="A12" s="387">
        <v>2</v>
      </c>
      <c r="B12" s="388" t="s">
        <v>14</v>
      </c>
      <c r="C12" s="391">
        <v>0</v>
      </c>
      <c r="D12" s="391">
        <v>55</v>
      </c>
      <c r="E12" s="391">
        <v>45</v>
      </c>
      <c r="F12" s="391">
        <v>0</v>
      </c>
      <c r="G12" s="391">
        <v>55</v>
      </c>
      <c r="H12" s="391">
        <v>45</v>
      </c>
      <c r="I12" s="391">
        <v>0</v>
      </c>
      <c r="J12" s="391">
        <v>100</v>
      </c>
      <c r="K12" s="391">
        <v>0</v>
      </c>
      <c r="L12" s="391">
        <v>0</v>
      </c>
      <c r="M12" s="391">
        <v>55</v>
      </c>
      <c r="N12" s="391">
        <v>45</v>
      </c>
      <c r="O12" s="232">
        <v>40</v>
      </c>
      <c r="P12" s="232">
        <v>60</v>
      </c>
      <c r="Q12" s="232">
        <v>0</v>
      </c>
      <c r="R12" s="232">
        <v>0</v>
      </c>
      <c r="S12" s="232">
        <v>100</v>
      </c>
      <c r="T12" s="232">
        <v>0</v>
      </c>
      <c r="U12" s="391">
        <v>70</v>
      </c>
      <c r="V12" s="391">
        <v>30</v>
      </c>
      <c r="W12" s="391">
        <v>0</v>
      </c>
      <c r="X12" s="391">
        <v>15</v>
      </c>
      <c r="Y12" s="391">
        <v>68</v>
      </c>
      <c r="Z12" s="391">
        <v>17</v>
      </c>
      <c r="AA12" s="391">
        <v>15</v>
      </c>
      <c r="AB12" s="391">
        <v>85</v>
      </c>
      <c r="AC12" s="391">
        <v>0</v>
      </c>
      <c r="AD12" s="391">
        <v>15</v>
      </c>
      <c r="AE12" s="391">
        <v>0</v>
      </c>
      <c r="AF12" s="391">
        <v>85</v>
      </c>
    </row>
    <row r="13" spans="1:32" s="390" customFormat="1" ht="15.75">
      <c r="A13" s="387">
        <v>3</v>
      </c>
      <c r="B13" s="388" t="s">
        <v>15</v>
      </c>
      <c r="C13" s="391">
        <v>0</v>
      </c>
      <c r="D13" s="391">
        <v>40</v>
      </c>
      <c r="E13" s="391">
        <v>60</v>
      </c>
      <c r="F13" s="391">
        <v>0</v>
      </c>
      <c r="G13" s="391">
        <v>40</v>
      </c>
      <c r="H13" s="391">
        <v>60</v>
      </c>
      <c r="I13" s="391">
        <v>0</v>
      </c>
      <c r="J13" s="391">
        <v>100</v>
      </c>
      <c r="K13" s="391">
        <v>0</v>
      </c>
      <c r="L13" s="391">
        <v>0</v>
      </c>
      <c r="M13" s="391">
        <v>40</v>
      </c>
      <c r="N13" s="391">
        <v>60</v>
      </c>
      <c r="O13" s="232">
        <v>40</v>
      </c>
      <c r="P13" s="232">
        <v>60</v>
      </c>
      <c r="Q13" s="232">
        <v>0</v>
      </c>
      <c r="R13" s="232">
        <v>0</v>
      </c>
      <c r="S13" s="232">
        <v>100</v>
      </c>
      <c r="T13" s="232">
        <v>0</v>
      </c>
      <c r="U13" s="391">
        <v>70</v>
      </c>
      <c r="V13" s="391">
        <v>30</v>
      </c>
      <c r="W13" s="391">
        <v>0</v>
      </c>
      <c r="X13" s="391">
        <v>15</v>
      </c>
      <c r="Y13" s="391">
        <v>68</v>
      </c>
      <c r="Z13" s="391">
        <v>17</v>
      </c>
      <c r="AA13" s="391">
        <v>15</v>
      </c>
      <c r="AB13" s="391">
        <v>85</v>
      </c>
      <c r="AC13" s="391">
        <v>0</v>
      </c>
      <c r="AD13" s="391">
        <v>15</v>
      </c>
      <c r="AE13" s="391">
        <v>0</v>
      </c>
      <c r="AF13" s="391">
        <v>85</v>
      </c>
    </row>
    <row r="14" spans="1:32" s="390" customFormat="1" ht="15.75">
      <c r="A14" s="387">
        <v>4</v>
      </c>
      <c r="B14" s="388" t="s">
        <v>13</v>
      </c>
      <c r="C14" s="391">
        <v>0</v>
      </c>
      <c r="D14" s="391">
        <v>70</v>
      </c>
      <c r="E14" s="391">
        <v>30</v>
      </c>
      <c r="F14" s="391">
        <v>0</v>
      </c>
      <c r="G14" s="391">
        <v>70</v>
      </c>
      <c r="H14" s="391">
        <v>30</v>
      </c>
      <c r="I14" s="391">
        <v>0</v>
      </c>
      <c r="J14" s="391">
        <v>100</v>
      </c>
      <c r="K14" s="391">
        <v>0</v>
      </c>
      <c r="L14" s="391">
        <v>0</v>
      </c>
      <c r="M14" s="391">
        <v>70</v>
      </c>
      <c r="N14" s="391">
        <v>30</v>
      </c>
      <c r="O14" s="232">
        <v>40</v>
      </c>
      <c r="P14" s="232">
        <v>60</v>
      </c>
      <c r="Q14" s="232">
        <v>0</v>
      </c>
      <c r="R14" s="232">
        <v>0</v>
      </c>
      <c r="S14" s="232">
        <v>100</v>
      </c>
      <c r="T14" s="232">
        <v>0</v>
      </c>
      <c r="U14" s="391">
        <v>70</v>
      </c>
      <c r="V14" s="391">
        <v>30</v>
      </c>
      <c r="W14" s="391">
        <v>0</v>
      </c>
      <c r="X14" s="391">
        <v>15</v>
      </c>
      <c r="Y14" s="391">
        <v>68</v>
      </c>
      <c r="Z14" s="391">
        <v>17</v>
      </c>
      <c r="AA14" s="391">
        <v>15</v>
      </c>
      <c r="AB14" s="391">
        <v>85</v>
      </c>
      <c r="AC14" s="391">
        <v>0</v>
      </c>
      <c r="AD14" s="391">
        <v>15</v>
      </c>
      <c r="AE14" s="391">
        <v>0</v>
      </c>
      <c r="AF14" s="391">
        <v>85</v>
      </c>
    </row>
    <row r="15" spans="1:32" s="390" customFormat="1" ht="15.75">
      <c r="A15" s="387">
        <v>5</v>
      </c>
      <c r="B15" s="388" t="s">
        <v>16</v>
      </c>
      <c r="C15" s="391">
        <v>0</v>
      </c>
      <c r="D15" s="391">
        <v>30</v>
      </c>
      <c r="E15" s="391">
        <v>70</v>
      </c>
      <c r="F15" s="391">
        <v>0</v>
      </c>
      <c r="G15" s="391">
        <v>30</v>
      </c>
      <c r="H15" s="391">
        <v>70</v>
      </c>
      <c r="I15" s="391">
        <v>0</v>
      </c>
      <c r="J15" s="391">
        <v>100</v>
      </c>
      <c r="K15" s="391">
        <v>0</v>
      </c>
      <c r="L15" s="391">
        <v>0</v>
      </c>
      <c r="M15" s="391">
        <v>30</v>
      </c>
      <c r="N15" s="391">
        <v>70</v>
      </c>
      <c r="O15" s="232">
        <v>40</v>
      </c>
      <c r="P15" s="232">
        <v>60</v>
      </c>
      <c r="Q15" s="232">
        <v>0</v>
      </c>
      <c r="R15" s="232">
        <v>0</v>
      </c>
      <c r="S15" s="232">
        <v>100</v>
      </c>
      <c r="T15" s="232">
        <v>0</v>
      </c>
      <c r="U15" s="391">
        <v>70</v>
      </c>
      <c r="V15" s="391">
        <v>30</v>
      </c>
      <c r="W15" s="391">
        <v>0</v>
      </c>
      <c r="X15" s="391">
        <v>15</v>
      </c>
      <c r="Y15" s="391">
        <v>68</v>
      </c>
      <c r="Z15" s="391">
        <v>17</v>
      </c>
      <c r="AA15" s="391">
        <v>15</v>
      </c>
      <c r="AB15" s="391">
        <v>85</v>
      </c>
      <c r="AC15" s="391">
        <v>0</v>
      </c>
      <c r="AD15" s="391">
        <v>15</v>
      </c>
      <c r="AE15" s="391">
        <v>0</v>
      </c>
      <c r="AF15" s="391">
        <v>85</v>
      </c>
    </row>
    <row r="16" spans="1:32" ht="15.75">
      <c r="A16" s="231">
        <v>6</v>
      </c>
      <c r="B16" s="39" t="s">
        <v>17</v>
      </c>
      <c r="C16" s="232">
        <v>0</v>
      </c>
      <c r="D16" s="232">
        <v>0</v>
      </c>
      <c r="E16" s="232">
        <v>100</v>
      </c>
      <c r="F16" s="232">
        <v>0</v>
      </c>
      <c r="G16" s="232">
        <v>0</v>
      </c>
      <c r="H16" s="232">
        <v>100</v>
      </c>
      <c r="I16" s="232">
        <v>0</v>
      </c>
      <c r="J16" s="232">
        <v>100</v>
      </c>
      <c r="K16" s="232">
        <v>0</v>
      </c>
      <c r="L16" s="232">
        <v>0</v>
      </c>
      <c r="M16" s="232">
        <v>0</v>
      </c>
      <c r="N16" s="232">
        <v>100</v>
      </c>
      <c r="O16" s="232">
        <v>40</v>
      </c>
      <c r="P16" s="232">
        <v>60</v>
      </c>
      <c r="Q16" s="232">
        <v>0</v>
      </c>
      <c r="R16" s="232">
        <v>0</v>
      </c>
      <c r="S16" s="232">
        <v>100</v>
      </c>
      <c r="T16" s="232">
        <v>0</v>
      </c>
      <c r="U16" s="232">
        <v>70</v>
      </c>
      <c r="V16" s="232">
        <v>30</v>
      </c>
      <c r="W16" s="232">
        <v>0</v>
      </c>
      <c r="X16" s="232">
        <v>15</v>
      </c>
      <c r="Y16" s="232">
        <v>68</v>
      </c>
      <c r="Z16" s="232">
        <v>17</v>
      </c>
      <c r="AA16" s="232">
        <v>15</v>
      </c>
      <c r="AB16" s="232">
        <v>85</v>
      </c>
      <c r="AC16" s="232">
        <v>0</v>
      </c>
      <c r="AD16" s="232">
        <v>15</v>
      </c>
      <c r="AE16" s="232">
        <v>0</v>
      </c>
      <c r="AF16" s="232">
        <v>85</v>
      </c>
    </row>
    <row r="17" spans="1:32" ht="15.75">
      <c r="A17" s="231">
        <v>7</v>
      </c>
      <c r="B17" s="39" t="s">
        <v>31</v>
      </c>
      <c r="C17" s="232">
        <v>0</v>
      </c>
      <c r="D17" s="232">
        <v>0</v>
      </c>
      <c r="E17" s="232">
        <v>100</v>
      </c>
      <c r="F17" s="232">
        <v>0</v>
      </c>
      <c r="G17" s="232">
        <v>0</v>
      </c>
      <c r="H17" s="232">
        <v>100</v>
      </c>
      <c r="I17" s="232">
        <v>0</v>
      </c>
      <c r="J17" s="232">
        <v>100</v>
      </c>
      <c r="K17" s="232">
        <v>0</v>
      </c>
      <c r="L17" s="232">
        <v>0</v>
      </c>
      <c r="M17" s="232">
        <v>0</v>
      </c>
      <c r="N17" s="232">
        <v>100</v>
      </c>
      <c r="O17" s="232">
        <v>40</v>
      </c>
      <c r="P17" s="232">
        <v>60</v>
      </c>
      <c r="Q17" s="232">
        <v>0</v>
      </c>
      <c r="R17" s="232">
        <v>0</v>
      </c>
      <c r="S17" s="232">
        <v>100</v>
      </c>
      <c r="T17" s="232">
        <v>0</v>
      </c>
      <c r="U17" s="232">
        <v>70</v>
      </c>
      <c r="V17" s="232">
        <v>30</v>
      </c>
      <c r="W17" s="232">
        <v>0</v>
      </c>
      <c r="X17" s="232">
        <v>15</v>
      </c>
      <c r="Y17" s="232">
        <v>68</v>
      </c>
      <c r="Z17" s="232">
        <v>17</v>
      </c>
      <c r="AA17" s="232">
        <v>15</v>
      </c>
      <c r="AB17" s="232">
        <v>85</v>
      </c>
      <c r="AC17" s="232">
        <v>0</v>
      </c>
      <c r="AD17" s="232">
        <v>15</v>
      </c>
      <c r="AE17" s="232">
        <v>0</v>
      </c>
      <c r="AF17" s="232">
        <v>85</v>
      </c>
    </row>
    <row r="18" spans="1:32" ht="15.75">
      <c r="A18" s="231">
        <v>8</v>
      </c>
      <c r="B18" s="39" t="s">
        <v>32</v>
      </c>
      <c r="C18" s="232">
        <v>0</v>
      </c>
      <c r="D18" s="232">
        <v>0</v>
      </c>
      <c r="E18" s="232">
        <v>100</v>
      </c>
      <c r="F18" s="232">
        <v>0</v>
      </c>
      <c r="G18" s="232">
        <v>0</v>
      </c>
      <c r="H18" s="232">
        <v>100</v>
      </c>
      <c r="I18" s="232">
        <v>0</v>
      </c>
      <c r="J18" s="232">
        <v>100</v>
      </c>
      <c r="K18" s="232">
        <v>0</v>
      </c>
      <c r="L18" s="232">
        <v>0</v>
      </c>
      <c r="M18" s="232">
        <v>0</v>
      </c>
      <c r="N18" s="232">
        <v>100</v>
      </c>
      <c r="O18" s="232">
        <v>40</v>
      </c>
      <c r="P18" s="232">
        <v>60</v>
      </c>
      <c r="Q18" s="232">
        <v>0</v>
      </c>
      <c r="R18" s="232">
        <v>0</v>
      </c>
      <c r="S18" s="232">
        <v>100</v>
      </c>
      <c r="T18" s="232">
        <v>0</v>
      </c>
      <c r="U18" s="232">
        <v>70</v>
      </c>
      <c r="V18" s="232">
        <v>30</v>
      </c>
      <c r="W18" s="232">
        <v>0</v>
      </c>
      <c r="X18" s="232">
        <v>15</v>
      </c>
      <c r="Y18" s="232">
        <v>68</v>
      </c>
      <c r="Z18" s="232">
        <v>17</v>
      </c>
      <c r="AA18" s="232">
        <v>15</v>
      </c>
      <c r="AB18" s="232">
        <v>85</v>
      </c>
      <c r="AC18" s="232">
        <v>0</v>
      </c>
      <c r="AD18" s="232">
        <v>15</v>
      </c>
      <c r="AE18" s="232">
        <v>0</v>
      </c>
      <c r="AF18" s="232">
        <v>85</v>
      </c>
    </row>
    <row r="19" spans="1:32" ht="15.75">
      <c r="A19" s="231">
        <v>9</v>
      </c>
      <c r="B19" s="39" t="s">
        <v>211</v>
      </c>
      <c r="C19" s="232">
        <v>0</v>
      </c>
      <c r="D19" s="232">
        <v>0</v>
      </c>
      <c r="E19" s="232">
        <v>100</v>
      </c>
      <c r="F19" s="232">
        <v>0</v>
      </c>
      <c r="G19" s="232">
        <v>0</v>
      </c>
      <c r="H19" s="232">
        <v>100</v>
      </c>
      <c r="I19" s="232">
        <v>0</v>
      </c>
      <c r="J19" s="232">
        <v>100</v>
      </c>
      <c r="K19" s="232">
        <v>0</v>
      </c>
      <c r="L19" s="232">
        <v>0</v>
      </c>
      <c r="M19" s="232">
        <v>0</v>
      </c>
      <c r="N19" s="232">
        <v>100</v>
      </c>
      <c r="O19" s="232">
        <v>40</v>
      </c>
      <c r="P19" s="232">
        <v>60</v>
      </c>
      <c r="Q19" s="232">
        <v>0</v>
      </c>
      <c r="R19" s="232">
        <v>0</v>
      </c>
      <c r="S19" s="232">
        <v>100</v>
      </c>
      <c r="T19" s="232">
        <v>0</v>
      </c>
      <c r="U19" s="232">
        <v>70</v>
      </c>
      <c r="V19" s="232">
        <v>30</v>
      </c>
      <c r="W19" s="232">
        <v>0</v>
      </c>
      <c r="X19" s="232">
        <v>15</v>
      </c>
      <c r="Y19" s="232">
        <v>68</v>
      </c>
      <c r="Z19" s="232">
        <v>17</v>
      </c>
      <c r="AA19" s="232">
        <v>15</v>
      </c>
      <c r="AB19" s="232">
        <v>85</v>
      </c>
      <c r="AC19" s="232">
        <v>0</v>
      </c>
      <c r="AD19" s="232">
        <v>15</v>
      </c>
      <c r="AE19" s="232">
        <v>0</v>
      </c>
      <c r="AF19" s="232">
        <v>85</v>
      </c>
    </row>
    <row r="20" spans="1:32" ht="15.75">
      <c r="A20" s="231">
        <v>10</v>
      </c>
      <c r="B20" s="39" t="s">
        <v>22</v>
      </c>
      <c r="C20" s="232">
        <v>0</v>
      </c>
      <c r="D20" s="232">
        <v>0</v>
      </c>
      <c r="E20" s="232">
        <v>100</v>
      </c>
      <c r="F20" s="232">
        <v>0</v>
      </c>
      <c r="G20" s="232">
        <v>0</v>
      </c>
      <c r="H20" s="232">
        <v>100</v>
      </c>
      <c r="I20" s="232">
        <v>0</v>
      </c>
      <c r="J20" s="232">
        <v>100</v>
      </c>
      <c r="K20" s="232">
        <v>0</v>
      </c>
      <c r="L20" s="232">
        <v>0</v>
      </c>
      <c r="M20" s="232">
        <v>0</v>
      </c>
      <c r="N20" s="232">
        <v>100</v>
      </c>
      <c r="O20" s="232">
        <v>40</v>
      </c>
      <c r="P20" s="232">
        <v>60</v>
      </c>
      <c r="Q20" s="232">
        <v>0</v>
      </c>
      <c r="R20" s="232">
        <v>0</v>
      </c>
      <c r="S20" s="232">
        <v>100</v>
      </c>
      <c r="T20" s="232">
        <v>0</v>
      </c>
      <c r="U20" s="232">
        <v>70</v>
      </c>
      <c r="V20" s="232">
        <v>30</v>
      </c>
      <c r="W20" s="232">
        <v>0</v>
      </c>
      <c r="X20" s="232">
        <v>15</v>
      </c>
      <c r="Y20" s="232">
        <v>68</v>
      </c>
      <c r="Z20" s="232">
        <v>17</v>
      </c>
      <c r="AA20" s="232">
        <v>15</v>
      </c>
      <c r="AB20" s="232">
        <v>85</v>
      </c>
      <c r="AC20" s="232">
        <v>0</v>
      </c>
      <c r="AD20" s="232">
        <v>15</v>
      </c>
      <c r="AE20" s="232">
        <v>0</v>
      </c>
      <c r="AF20" s="232">
        <v>85</v>
      </c>
    </row>
    <row r="21" spans="1:32" ht="15.75">
      <c r="A21" s="231">
        <v>11</v>
      </c>
      <c r="B21" s="39" t="s">
        <v>212</v>
      </c>
      <c r="C21" s="232">
        <v>0</v>
      </c>
      <c r="D21" s="232">
        <v>0</v>
      </c>
      <c r="E21" s="232">
        <v>100</v>
      </c>
      <c r="F21" s="232">
        <v>0</v>
      </c>
      <c r="G21" s="232">
        <v>0</v>
      </c>
      <c r="H21" s="232">
        <v>100</v>
      </c>
      <c r="I21" s="232">
        <v>0</v>
      </c>
      <c r="J21" s="232">
        <v>100</v>
      </c>
      <c r="K21" s="232">
        <v>0</v>
      </c>
      <c r="L21" s="232">
        <v>0</v>
      </c>
      <c r="M21" s="232">
        <v>0</v>
      </c>
      <c r="N21" s="232">
        <v>100</v>
      </c>
      <c r="O21" s="232">
        <v>40</v>
      </c>
      <c r="P21" s="232">
        <v>60</v>
      </c>
      <c r="Q21" s="232">
        <v>0</v>
      </c>
      <c r="R21" s="232">
        <v>0</v>
      </c>
      <c r="S21" s="232">
        <v>100</v>
      </c>
      <c r="T21" s="232">
        <v>0</v>
      </c>
      <c r="U21" s="232">
        <v>70</v>
      </c>
      <c r="V21" s="232">
        <v>30</v>
      </c>
      <c r="W21" s="232">
        <v>0</v>
      </c>
      <c r="X21" s="232">
        <v>15</v>
      </c>
      <c r="Y21" s="232">
        <v>68</v>
      </c>
      <c r="Z21" s="232">
        <v>17</v>
      </c>
      <c r="AA21" s="232">
        <v>15</v>
      </c>
      <c r="AB21" s="232">
        <v>85</v>
      </c>
      <c r="AC21" s="232">
        <v>0</v>
      </c>
      <c r="AD21" s="232">
        <v>15</v>
      </c>
      <c r="AE21" s="232">
        <v>0</v>
      </c>
      <c r="AF21" s="232">
        <v>85</v>
      </c>
    </row>
    <row r="22" spans="1:32" ht="15.75">
      <c r="A22" s="231">
        <v>12</v>
      </c>
      <c r="B22" s="39" t="s">
        <v>23</v>
      </c>
      <c r="C22" s="232">
        <v>0</v>
      </c>
      <c r="D22" s="232">
        <v>0</v>
      </c>
      <c r="E22" s="232">
        <v>100</v>
      </c>
      <c r="F22" s="232">
        <v>0</v>
      </c>
      <c r="G22" s="232">
        <v>0</v>
      </c>
      <c r="H22" s="232">
        <v>100</v>
      </c>
      <c r="I22" s="232">
        <v>0</v>
      </c>
      <c r="J22" s="232">
        <v>100</v>
      </c>
      <c r="K22" s="232">
        <v>0</v>
      </c>
      <c r="L22" s="232">
        <v>0</v>
      </c>
      <c r="M22" s="232">
        <v>0</v>
      </c>
      <c r="N22" s="232">
        <v>100</v>
      </c>
      <c r="O22" s="232">
        <v>40</v>
      </c>
      <c r="P22" s="232">
        <v>60</v>
      </c>
      <c r="Q22" s="232">
        <v>0</v>
      </c>
      <c r="R22" s="232">
        <v>0</v>
      </c>
      <c r="S22" s="232">
        <v>100</v>
      </c>
      <c r="T22" s="232">
        <v>0</v>
      </c>
      <c r="U22" s="232">
        <v>70</v>
      </c>
      <c r="V22" s="232">
        <v>30</v>
      </c>
      <c r="W22" s="232">
        <v>0</v>
      </c>
      <c r="X22" s="232">
        <v>15</v>
      </c>
      <c r="Y22" s="232">
        <v>68</v>
      </c>
      <c r="Z22" s="232">
        <v>17</v>
      </c>
      <c r="AA22" s="232">
        <v>15</v>
      </c>
      <c r="AB22" s="232">
        <v>85</v>
      </c>
      <c r="AC22" s="232">
        <v>0</v>
      </c>
      <c r="AD22" s="232">
        <v>15</v>
      </c>
      <c r="AE22" s="232">
        <v>0</v>
      </c>
      <c r="AF22" s="232">
        <v>85</v>
      </c>
    </row>
    <row r="23" spans="1:32" ht="15.75">
      <c r="A23" s="231">
        <v>13</v>
      </c>
      <c r="B23" s="39" t="s">
        <v>213</v>
      </c>
      <c r="C23" s="232">
        <v>0</v>
      </c>
      <c r="D23" s="232">
        <v>0</v>
      </c>
      <c r="E23" s="232">
        <v>100</v>
      </c>
      <c r="F23" s="232">
        <v>0</v>
      </c>
      <c r="G23" s="232">
        <v>0</v>
      </c>
      <c r="H23" s="232">
        <v>100</v>
      </c>
      <c r="I23" s="232">
        <v>0</v>
      </c>
      <c r="J23" s="232">
        <v>100</v>
      </c>
      <c r="K23" s="232">
        <v>0</v>
      </c>
      <c r="L23" s="232">
        <v>0</v>
      </c>
      <c r="M23" s="232">
        <v>0</v>
      </c>
      <c r="N23" s="232">
        <v>100</v>
      </c>
      <c r="O23" s="232">
        <v>40</v>
      </c>
      <c r="P23" s="232">
        <v>60</v>
      </c>
      <c r="Q23" s="232">
        <v>0</v>
      </c>
      <c r="R23" s="232">
        <v>0</v>
      </c>
      <c r="S23" s="232">
        <v>100</v>
      </c>
      <c r="T23" s="232">
        <v>0</v>
      </c>
      <c r="U23" s="232">
        <v>70</v>
      </c>
      <c r="V23" s="232">
        <v>30</v>
      </c>
      <c r="W23" s="232">
        <v>0</v>
      </c>
      <c r="X23" s="232">
        <v>15</v>
      </c>
      <c r="Y23" s="232">
        <v>68</v>
      </c>
      <c r="Z23" s="232">
        <v>17</v>
      </c>
      <c r="AA23" s="232">
        <v>15</v>
      </c>
      <c r="AB23" s="232">
        <v>85</v>
      </c>
      <c r="AC23" s="232">
        <v>0</v>
      </c>
      <c r="AD23" s="232">
        <v>15</v>
      </c>
      <c r="AE23" s="232">
        <v>0</v>
      </c>
      <c r="AF23" s="232">
        <v>85</v>
      </c>
    </row>
    <row r="24" spans="1:32" ht="15.75">
      <c r="A24" s="231">
        <v>14</v>
      </c>
      <c r="B24" s="39" t="s">
        <v>214</v>
      </c>
      <c r="C24" s="232">
        <v>0</v>
      </c>
      <c r="D24" s="232">
        <v>0</v>
      </c>
      <c r="E24" s="232">
        <v>100</v>
      </c>
      <c r="F24" s="232">
        <v>0</v>
      </c>
      <c r="G24" s="232">
        <v>0</v>
      </c>
      <c r="H24" s="232">
        <v>100</v>
      </c>
      <c r="I24" s="232">
        <v>0</v>
      </c>
      <c r="J24" s="232">
        <v>100</v>
      </c>
      <c r="K24" s="232">
        <v>0</v>
      </c>
      <c r="L24" s="232">
        <v>0</v>
      </c>
      <c r="M24" s="232">
        <v>0</v>
      </c>
      <c r="N24" s="232">
        <v>100</v>
      </c>
      <c r="O24" s="232">
        <v>40</v>
      </c>
      <c r="P24" s="232">
        <v>60</v>
      </c>
      <c r="Q24" s="232">
        <v>0</v>
      </c>
      <c r="R24" s="232">
        <v>0</v>
      </c>
      <c r="S24" s="232">
        <v>100</v>
      </c>
      <c r="T24" s="232">
        <v>0</v>
      </c>
      <c r="U24" s="232">
        <v>70</v>
      </c>
      <c r="V24" s="232">
        <v>30</v>
      </c>
      <c r="W24" s="232">
        <v>0</v>
      </c>
      <c r="X24" s="232">
        <v>15</v>
      </c>
      <c r="Y24" s="232">
        <v>68</v>
      </c>
      <c r="Z24" s="232">
        <v>17</v>
      </c>
      <c r="AA24" s="232">
        <v>15</v>
      </c>
      <c r="AB24" s="232">
        <v>85</v>
      </c>
      <c r="AC24" s="232">
        <v>0</v>
      </c>
      <c r="AD24" s="232">
        <v>15</v>
      </c>
      <c r="AE24" s="232">
        <v>0</v>
      </c>
      <c r="AF24" s="232">
        <v>85</v>
      </c>
    </row>
    <row r="25" spans="1:32" ht="15.75">
      <c r="A25" s="231">
        <v>15</v>
      </c>
      <c r="B25" s="39" t="s">
        <v>215</v>
      </c>
      <c r="C25" s="232">
        <v>0</v>
      </c>
      <c r="D25" s="232">
        <v>0</v>
      </c>
      <c r="E25" s="232">
        <v>100</v>
      </c>
      <c r="F25" s="232">
        <v>0</v>
      </c>
      <c r="G25" s="232">
        <v>0</v>
      </c>
      <c r="H25" s="232">
        <v>100</v>
      </c>
      <c r="I25" s="232">
        <v>0</v>
      </c>
      <c r="J25" s="232">
        <v>100</v>
      </c>
      <c r="K25" s="232">
        <v>0</v>
      </c>
      <c r="L25" s="232">
        <v>0</v>
      </c>
      <c r="M25" s="232">
        <v>0</v>
      </c>
      <c r="N25" s="232">
        <v>100</v>
      </c>
      <c r="O25" s="232">
        <v>40</v>
      </c>
      <c r="P25" s="232">
        <v>60</v>
      </c>
      <c r="Q25" s="232">
        <v>0</v>
      </c>
      <c r="R25" s="232">
        <v>0</v>
      </c>
      <c r="S25" s="232">
        <v>100</v>
      </c>
      <c r="T25" s="232">
        <v>0</v>
      </c>
      <c r="U25" s="232">
        <v>70</v>
      </c>
      <c r="V25" s="232">
        <v>30</v>
      </c>
      <c r="W25" s="232">
        <v>0</v>
      </c>
      <c r="X25" s="232">
        <v>15</v>
      </c>
      <c r="Y25" s="232">
        <v>68</v>
      </c>
      <c r="Z25" s="232">
        <v>17</v>
      </c>
      <c r="AA25" s="232">
        <v>15</v>
      </c>
      <c r="AB25" s="232">
        <v>85</v>
      </c>
      <c r="AC25" s="232">
        <v>0</v>
      </c>
      <c r="AD25" s="232">
        <v>15</v>
      </c>
      <c r="AE25" s="232">
        <v>0</v>
      </c>
      <c r="AF25" s="232">
        <v>85</v>
      </c>
    </row>
    <row r="26" spans="1:32" ht="15.75">
      <c r="A26" s="231">
        <v>16</v>
      </c>
      <c r="B26" s="39" t="s">
        <v>28</v>
      </c>
      <c r="C26" s="232">
        <v>0</v>
      </c>
      <c r="D26" s="232">
        <v>0</v>
      </c>
      <c r="E26" s="232">
        <v>100</v>
      </c>
      <c r="F26" s="232">
        <v>0</v>
      </c>
      <c r="G26" s="232">
        <v>0</v>
      </c>
      <c r="H26" s="232">
        <v>100</v>
      </c>
      <c r="I26" s="232">
        <v>0</v>
      </c>
      <c r="J26" s="232">
        <v>100</v>
      </c>
      <c r="K26" s="232">
        <v>0</v>
      </c>
      <c r="L26" s="232">
        <v>0</v>
      </c>
      <c r="M26" s="232">
        <v>0</v>
      </c>
      <c r="N26" s="232">
        <v>100</v>
      </c>
      <c r="O26" s="232">
        <v>40</v>
      </c>
      <c r="P26" s="232">
        <v>60</v>
      </c>
      <c r="Q26" s="232">
        <v>0</v>
      </c>
      <c r="R26" s="232">
        <v>0</v>
      </c>
      <c r="S26" s="232">
        <v>100</v>
      </c>
      <c r="T26" s="232">
        <v>0</v>
      </c>
      <c r="U26" s="232">
        <v>70</v>
      </c>
      <c r="V26" s="232">
        <v>30</v>
      </c>
      <c r="W26" s="232">
        <v>0</v>
      </c>
      <c r="X26" s="232">
        <v>15</v>
      </c>
      <c r="Y26" s="232">
        <v>68</v>
      </c>
      <c r="Z26" s="232">
        <v>17</v>
      </c>
      <c r="AA26" s="232">
        <v>15</v>
      </c>
      <c r="AB26" s="232">
        <v>85</v>
      </c>
      <c r="AC26" s="232">
        <v>0</v>
      </c>
      <c r="AD26" s="232">
        <v>15</v>
      </c>
      <c r="AE26" s="232">
        <v>0</v>
      </c>
      <c r="AF26" s="232">
        <v>85</v>
      </c>
    </row>
    <row r="27" spans="1:32" ht="15.75">
      <c r="A27" s="231">
        <v>17</v>
      </c>
      <c r="B27" s="39" t="s">
        <v>27</v>
      </c>
      <c r="C27" s="232">
        <v>0</v>
      </c>
      <c r="D27" s="232">
        <v>0</v>
      </c>
      <c r="E27" s="232">
        <v>100</v>
      </c>
      <c r="F27" s="232">
        <v>0</v>
      </c>
      <c r="G27" s="232">
        <v>0</v>
      </c>
      <c r="H27" s="232">
        <v>100</v>
      </c>
      <c r="I27" s="232">
        <v>0</v>
      </c>
      <c r="J27" s="232">
        <v>100</v>
      </c>
      <c r="K27" s="232">
        <v>0</v>
      </c>
      <c r="L27" s="232">
        <v>0</v>
      </c>
      <c r="M27" s="232">
        <v>0</v>
      </c>
      <c r="N27" s="232">
        <v>100</v>
      </c>
      <c r="O27" s="232">
        <v>40</v>
      </c>
      <c r="P27" s="232">
        <v>60</v>
      </c>
      <c r="Q27" s="232">
        <v>0</v>
      </c>
      <c r="R27" s="232">
        <v>0</v>
      </c>
      <c r="S27" s="232">
        <v>100</v>
      </c>
      <c r="T27" s="232">
        <v>0</v>
      </c>
      <c r="U27" s="232">
        <v>70</v>
      </c>
      <c r="V27" s="232">
        <v>30</v>
      </c>
      <c r="W27" s="232">
        <v>0</v>
      </c>
      <c r="X27" s="232">
        <v>15</v>
      </c>
      <c r="Y27" s="232">
        <v>68</v>
      </c>
      <c r="Z27" s="232">
        <v>17</v>
      </c>
      <c r="AA27" s="232">
        <v>15</v>
      </c>
      <c r="AB27" s="232">
        <v>85</v>
      </c>
      <c r="AC27" s="232">
        <v>0</v>
      </c>
      <c r="AD27" s="232">
        <v>15</v>
      </c>
      <c r="AE27" s="232">
        <v>0</v>
      </c>
      <c r="AF27" s="232">
        <v>85</v>
      </c>
    </row>
    <row r="28" spans="1:32" ht="15.75">
      <c r="A28" s="231">
        <v>18</v>
      </c>
      <c r="B28" s="39" t="s">
        <v>26</v>
      </c>
      <c r="C28" s="232">
        <v>0</v>
      </c>
      <c r="D28" s="232">
        <v>0</v>
      </c>
      <c r="E28" s="232">
        <v>100</v>
      </c>
      <c r="F28" s="232">
        <v>0</v>
      </c>
      <c r="G28" s="232">
        <v>0</v>
      </c>
      <c r="H28" s="232">
        <v>100</v>
      </c>
      <c r="I28" s="232">
        <v>0</v>
      </c>
      <c r="J28" s="232">
        <v>100</v>
      </c>
      <c r="K28" s="232">
        <v>0</v>
      </c>
      <c r="L28" s="232">
        <v>0</v>
      </c>
      <c r="M28" s="232">
        <v>0</v>
      </c>
      <c r="N28" s="232">
        <v>100</v>
      </c>
      <c r="O28" s="232">
        <v>40</v>
      </c>
      <c r="P28" s="232">
        <v>60</v>
      </c>
      <c r="Q28" s="232">
        <v>0</v>
      </c>
      <c r="R28" s="232">
        <v>0</v>
      </c>
      <c r="S28" s="232">
        <v>100</v>
      </c>
      <c r="T28" s="232">
        <v>0</v>
      </c>
      <c r="U28" s="232">
        <v>70</v>
      </c>
      <c r="V28" s="232">
        <v>30</v>
      </c>
      <c r="W28" s="232">
        <v>0</v>
      </c>
      <c r="X28" s="232">
        <v>15</v>
      </c>
      <c r="Y28" s="232">
        <v>68</v>
      </c>
      <c r="Z28" s="232">
        <v>17</v>
      </c>
      <c r="AA28" s="232">
        <v>15</v>
      </c>
      <c r="AB28" s="232">
        <v>85</v>
      </c>
      <c r="AC28" s="232">
        <v>0</v>
      </c>
      <c r="AD28" s="232">
        <v>15</v>
      </c>
      <c r="AE28" s="232">
        <v>0</v>
      </c>
      <c r="AF28" s="232">
        <v>85</v>
      </c>
    </row>
    <row r="29" spans="1:32" ht="15.75">
      <c r="A29" s="231">
        <v>19</v>
      </c>
      <c r="B29" s="39" t="s">
        <v>30</v>
      </c>
      <c r="C29" s="232">
        <v>0</v>
      </c>
      <c r="D29" s="232">
        <v>0</v>
      </c>
      <c r="E29" s="232">
        <v>100</v>
      </c>
      <c r="F29" s="232">
        <v>0</v>
      </c>
      <c r="G29" s="232">
        <v>0</v>
      </c>
      <c r="H29" s="232">
        <v>100</v>
      </c>
      <c r="I29" s="232">
        <v>0</v>
      </c>
      <c r="J29" s="232">
        <v>100</v>
      </c>
      <c r="K29" s="232">
        <v>0</v>
      </c>
      <c r="L29" s="232">
        <v>0</v>
      </c>
      <c r="M29" s="232">
        <v>0</v>
      </c>
      <c r="N29" s="232">
        <v>100</v>
      </c>
      <c r="O29" s="232">
        <v>40</v>
      </c>
      <c r="P29" s="232">
        <v>60</v>
      </c>
      <c r="Q29" s="232">
        <v>0</v>
      </c>
      <c r="R29" s="232">
        <v>0</v>
      </c>
      <c r="S29" s="232">
        <v>100</v>
      </c>
      <c r="T29" s="232">
        <v>0</v>
      </c>
      <c r="U29" s="232">
        <v>70</v>
      </c>
      <c r="V29" s="232">
        <v>30</v>
      </c>
      <c r="W29" s="232">
        <v>0</v>
      </c>
      <c r="X29" s="232">
        <v>15</v>
      </c>
      <c r="Y29" s="232">
        <v>68</v>
      </c>
      <c r="Z29" s="232">
        <v>17</v>
      </c>
      <c r="AA29" s="232">
        <v>15</v>
      </c>
      <c r="AB29" s="232">
        <v>85</v>
      </c>
      <c r="AC29" s="232">
        <v>0</v>
      </c>
      <c r="AD29" s="232">
        <v>15</v>
      </c>
      <c r="AE29" s="232">
        <v>0</v>
      </c>
      <c r="AF29" s="232">
        <v>85</v>
      </c>
    </row>
    <row r="30" spans="1:32" s="390" customFormat="1" ht="15.75">
      <c r="A30" s="387">
        <v>20</v>
      </c>
      <c r="B30" s="388" t="s">
        <v>29</v>
      </c>
      <c r="C30" s="391">
        <v>0</v>
      </c>
      <c r="D30" s="391">
        <v>75</v>
      </c>
      <c r="E30" s="391">
        <v>25</v>
      </c>
      <c r="F30" s="391">
        <v>0</v>
      </c>
      <c r="G30" s="391">
        <v>75</v>
      </c>
      <c r="H30" s="391">
        <v>25</v>
      </c>
      <c r="I30" s="391">
        <v>0</v>
      </c>
      <c r="J30" s="391">
        <v>100</v>
      </c>
      <c r="K30" s="391">
        <v>0</v>
      </c>
      <c r="L30" s="391">
        <v>0</v>
      </c>
      <c r="M30" s="391">
        <v>75</v>
      </c>
      <c r="N30" s="391">
        <v>25</v>
      </c>
      <c r="O30" s="232">
        <v>40</v>
      </c>
      <c r="P30" s="232">
        <v>60</v>
      </c>
      <c r="Q30" s="232">
        <v>0</v>
      </c>
      <c r="R30" s="232">
        <v>0</v>
      </c>
      <c r="S30" s="232">
        <v>100</v>
      </c>
      <c r="T30" s="232">
        <v>0</v>
      </c>
      <c r="U30" s="391">
        <v>70</v>
      </c>
      <c r="V30" s="391">
        <v>30</v>
      </c>
      <c r="W30" s="391">
        <v>0</v>
      </c>
      <c r="X30" s="391">
        <v>15</v>
      </c>
      <c r="Y30" s="391">
        <v>68</v>
      </c>
      <c r="Z30" s="391">
        <v>17</v>
      </c>
      <c r="AA30" s="391">
        <v>15</v>
      </c>
      <c r="AB30" s="391">
        <v>85</v>
      </c>
      <c r="AC30" s="391">
        <v>0</v>
      </c>
      <c r="AD30" s="391">
        <v>15</v>
      </c>
      <c r="AE30" s="391">
        <v>0</v>
      </c>
      <c r="AF30" s="391">
        <v>85</v>
      </c>
    </row>
    <row r="31" spans="1:32" ht="15.75">
      <c r="A31" s="231">
        <v>21</v>
      </c>
      <c r="B31" s="39" t="s">
        <v>25</v>
      </c>
      <c r="C31" s="232">
        <v>0</v>
      </c>
      <c r="D31" s="232">
        <v>0</v>
      </c>
      <c r="E31" s="232">
        <v>100</v>
      </c>
      <c r="F31" s="232">
        <v>0</v>
      </c>
      <c r="G31" s="232">
        <v>0</v>
      </c>
      <c r="H31" s="232">
        <v>100</v>
      </c>
      <c r="I31" s="232">
        <v>0</v>
      </c>
      <c r="J31" s="232">
        <v>100</v>
      </c>
      <c r="K31" s="232">
        <v>0</v>
      </c>
      <c r="L31" s="232">
        <v>0</v>
      </c>
      <c r="M31" s="232">
        <v>0</v>
      </c>
      <c r="N31" s="232">
        <v>100</v>
      </c>
      <c r="O31" s="232">
        <v>40</v>
      </c>
      <c r="P31" s="232">
        <v>60</v>
      </c>
      <c r="Q31" s="232">
        <v>0</v>
      </c>
      <c r="R31" s="232">
        <v>0</v>
      </c>
      <c r="S31" s="232">
        <v>100</v>
      </c>
      <c r="T31" s="232">
        <v>0</v>
      </c>
      <c r="U31" s="232">
        <v>70</v>
      </c>
      <c r="V31" s="232">
        <v>30</v>
      </c>
      <c r="W31" s="232">
        <v>0</v>
      </c>
      <c r="X31" s="232">
        <v>15</v>
      </c>
      <c r="Y31" s="232">
        <v>68</v>
      </c>
      <c r="Z31" s="232">
        <v>17</v>
      </c>
      <c r="AA31" s="232">
        <v>15</v>
      </c>
      <c r="AB31" s="232">
        <v>85</v>
      </c>
      <c r="AC31" s="232">
        <v>0</v>
      </c>
      <c r="AD31" s="232">
        <v>15</v>
      </c>
      <c r="AE31" s="232">
        <v>0</v>
      </c>
      <c r="AF31" s="232">
        <v>85</v>
      </c>
    </row>
    <row r="32" spans="1:32" ht="15.75">
      <c r="A32" s="231">
        <v>22</v>
      </c>
      <c r="B32" s="39" t="s">
        <v>216</v>
      </c>
      <c r="C32" s="232">
        <v>0</v>
      </c>
      <c r="D32" s="232">
        <v>0</v>
      </c>
      <c r="E32" s="232">
        <v>100</v>
      </c>
      <c r="F32" s="232">
        <v>0</v>
      </c>
      <c r="G32" s="232">
        <v>0</v>
      </c>
      <c r="H32" s="232">
        <v>100</v>
      </c>
      <c r="I32" s="232">
        <v>0</v>
      </c>
      <c r="J32" s="232">
        <v>100</v>
      </c>
      <c r="K32" s="232">
        <v>0</v>
      </c>
      <c r="L32" s="232">
        <v>0</v>
      </c>
      <c r="M32" s="232">
        <v>0</v>
      </c>
      <c r="N32" s="232">
        <v>100</v>
      </c>
      <c r="O32" s="232">
        <v>40</v>
      </c>
      <c r="P32" s="232">
        <v>60</v>
      </c>
      <c r="Q32" s="232">
        <v>0</v>
      </c>
      <c r="R32" s="232">
        <v>0</v>
      </c>
      <c r="S32" s="232">
        <v>100</v>
      </c>
      <c r="T32" s="232">
        <v>0</v>
      </c>
      <c r="U32" s="232">
        <v>70</v>
      </c>
      <c r="V32" s="232">
        <v>30</v>
      </c>
      <c r="W32" s="232">
        <v>0</v>
      </c>
      <c r="X32" s="232">
        <v>15</v>
      </c>
      <c r="Y32" s="232">
        <v>68</v>
      </c>
      <c r="Z32" s="232">
        <v>17</v>
      </c>
      <c r="AA32" s="232">
        <v>15</v>
      </c>
      <c r="AB32" s="232">
        <v>85</v>
      </c>
      <c r="AC32" s="232">
        <v>0</v>
      </c>
      <c r="AD32" s="232">
        <v>15</v>
      </c>
      <c r="AE32" s="232">
        <v>0</v>
      </c>
      <c r="AF32" s="232">
        <v>85</v>
      </c>
    </row>
    <row r="33" spans="1:32" ht="15.75">
      <c r="A33" s="231">
        <v>23</v>
      </c>
      <c r="B33" s="39" t="s">
        <v>24</v>
      </c>
      <c r="C33" s="232">
        <v>0</v>
      </c>
      <c r="D33" s="232">
        <v>0</v>
      </c>
      <c r="E33" s="232">
        <v>100</v>
      </c>
      <c r="F33" s="232">
        <v>0</v>
      </c>
      <c r="G33" s="232">
        <v>0</v>
      </c>
      <c r="H33" s="232">
        <v>100</v>
      </c>
      <c r="I33" s="232">
        <v>0</v>
      </c>
      <c r="J33" s="232">
        <v>100</v>
      </c>
      <c r="K33" s="232">
        <v>0</v>
      </c>
      <c r="L33" s="232">
        <v>0</v>
      </c>
      <c r="M33" s="232">
        <v>0</v>
      </c>
      <c r="N33" s="232">
        <v>100</v>
      </c>
      <c r="O33" s="232">
        <v>40</v>
      </c>
      <c r="P33" s="232">
        <v>60</v>
      </c>
      <c r="Q33" s="232">
        <v>0</v>
      </c>
      <c r="R33" s="232">
        <v>0</v>
      </c>
      <c r="S33" s="232">
        <v>100</v>
      </c>
      <c r="T33" s="232">
        <v>0</v>
      </c>
      <c r="U33" s="232">
        <v>70</v>
      </c>
      <c r="V33" s="232">
        <v>30</v>
      </c>
      <c r="W33" s="232">
        <v>0</v>
      </c>
      <c r="X33" s="232">
        <v>15</v>
      </c>
      <c r="Y33" s="232">
        <v>68</v>
      </c>
      <c r="Z33" s="232">
        <v>17</v>
      </c>
      <c r="AA33" s="232">
        <v>15</v>
      </c>
      <c r="AB33" s="232">
        <v>85</v>
      </c>
      <c r="AC33" s="232">
        <v>0</v>
      </c>
      <c r="AD33" s="232">
        <v>15</v>
      </c>
      <c r="AE33" s="232">
        <v>0</v>
      </c>
      <c r="AF33" s="232">
        <v>85</v>
      </c>
    </row>
    <row r="34" spans="1:32" ht="15.75">
      <c r="A34" s="231">
        <v>24</v>
      </c>
      <c r="B34" s="39" t="s">
        <v>40</v>
      </c>
      <c r="C34" s="232">
        <v>0</v>
      </c>
      <c r="D34" s="232">
        <v>0</v>
      </c>
      <c r="E34" s="232">
        <v>100</v>
      </c>
      <c r="F34" s="232">
        <v>0</v>
      </c>
      <c r="G34" s="232">
        <v>0</v>
      </c>
      <c r="H34" s="232">
        <v>100</v>
      </c>
      <c r="I34" s="232">
        <v>0</v>
      </c>
      <c r="J34" s="232">
        <v>100</v>
      </c>
      <c r="K34" s="232">
        <v>0</v>
      </c>
      <c r="L34" s="232">
        <v>0</v>
      </c>
      <c r="M34" s="232">
        <v>0</v>
      </c>
      <c r="N34" s="232">
        <v>100</v>
      </c>
      <c r="O34" s="232">
        <v>40</v>
      </c>
      <c r="P34" s="232">
        <v>60</v>
      </c>
      <c r="Q34" s="232">
        <v>0</v>
      </c>
      <c r="R34" s="232">
        <v>0</v>
      </c>
      <c r="S34" s="232">
        <v>100</v>
      </c>
      <c r="T34" s="232">
        <v>0</v>
      </c>
      <c r="U34" s="232">
        <v>70</v>
      </c>
      <c r="V34" s="232">
        <v>30</v>
      </c>
      <c r="W34" s="232">
        <v>0</v>
      </c>
      <c r="X34" s="232">
        <v>15</v>
      </c>
      <c r="Y34" s="232">
        <v>68</v>
      </c>
      <c r="Z34" s="232">
        <v>17</v>
      </c>
      <c r="AA34" s="232">
        <v>15</v>
      </c>
      <c r="AB34" s="232">
        <v>85</v>
      </c>
      <c r="AC34" s="232">
        <v>0</v>
      </c>
      <c r="AD34" s="232">
        <v>15</v>
      </c>
      <c r="AE34" s="232">
        <v>0</v>
      </c>
      <c r="AF34" s="232">
        <v>85</v>
      </c>
    </row>
    <row r="35" spans="1:32" ht="15.75">
      <c r="A35" s="231">
        <v>25</v>
      </c>
      <c r="B35" s="39" t="s">
        <v>39</v>
      </c>
      <c r="C35" s="232">
        <v>0</v>
      </c>
      <c r="D35" s="232">
        <v>0</v>
      </c>
      <c r="E35" s="232">
        <v>100</v>
      </c>
      <c r="F35" s="232">
        <v>0</v>
      </c>
      <c r="G35" s="232">
        <v>0</v>
      </c>
      <c r="H35" s="232">
        <v>100</v>
      </c>
      <c r="I35" s="232">
        <v>0</v>
      </c>
      <c r="J35" s="232">
        <v>100</v>
      </c>
      <c r="K35" s="232">
        <v>0</v>
      </c>
      <c r="L35" s="232">
        <v>0</v>
      </c>
      <c r="M35" s="232">
        <v>0</v>
      </c>
      <c r="N35" s="232">
        <v>100</v>
      </c>
      <c r="O35" s="232">
        <v>40</v>
      </c>
      <c r="P35" s="232">
        <v>60</v>
      </c>
      <c r="Q35" s="232">
        <v>0</v>
      </c>
      <c r="R35" s="232">
        <v>0</v>
      </c>
      <c r="S35" s="232">
        <v>100</v>
      </c>
      <c r="T35" s="232">
        <v>0</v>
      </c>
      <c r="U35" s="232">
        <v>70</v>
      </c>
      <c r="V35" s="232">
        <v>30</v>
      </c>
      <c r="W35" s="232">
        <v>0</v>
      </c>
      <c r="X35" s="232">
        <v>15</v>
      </c>
      <c r="Y35" s="232">
        <v>68</v>
      </c>
      <c r="Z35" s="232">
        <v>17</v>
      </c>
      <c r="AA35" s="232">
        <v>15</v>
      </c>
      <c r="AB35" s="232">
        <v>85</v>
      </c>
      <c r="AC35" s="232">
        <v>0</v>
      </c>
      <c r="AD35" s="232">
        <v>15</v>
      </c>
      <c r="AE35" s="232">
        <v>0</v>
      </c>
      <c r="AF35" s="232">
        <v>85</v>
      </c>
    </row>
    <row r="36" spans="1:32" ht="15.75">
      <c r="A36" s="231">
        <v>26</v>
      </c>
      <c r="B36" s="39" t="s">
        <v>41</v>
      </c>
      <c r="C36" s="232">
        <v>0</v>
      </c>
      <c r="D36" s="232">
        <v>0</v>
      </c>
      <c r="E36" s="232">
        <v>100</v>
      </c>
      <c r="F36" s="232">
        <v>0</v>
      </c>
      <c r="G36" s="232">
        <v>0</v>
      </c>
      <c r="H36" s="232">
        <v>100</v>
      </c>
      <c r="I36" s="232">
        <v>0</v>
      </c>
      <c r="J36" s="232">
        <v>100</v>
      </c>
      <c r="K36" s="232">
        <v>0</v>
      </c>
      <c r="L36" s="232">
        <v>0</v>
      </c>
      <c r="M36" s="232">
        <v>0</v>
      </c>
      <c r="N36" s="232">
        <v>100</v>
      </c>
      <c r="O36" s="232">
        <v>40</v>
      </c>
      <c r="P36" s="232">
        <v>60</v>
      </c>
      <c r="Q36" s="232">
        <v>0</v>
      </c>
      <c r="R36" s="232">
        <v>0</v>
      </c>
      <c r="S36" s="232">
        <v>100</v>
      </c>
      <c r="T36" s="232">
        <v>0</v>
      </c>
      <c r="U36" s="232">
        <v>70</v>
      </c>
      <c r="V36" s="232">
        <v>30</v>
      </c>
      <c r="W36" s="232">
        <v>0</v>
      </c>
      <c r="X36" s="232">
        <v>15</v>
      </c>
      <c r="Y36" s="232">
        <v>68</v>
      </c>
      <c r="Z36" s="232">
        <v>17</v>
      </c>
      <c r="AA36" s="232">
        <v>15</v>
      </c>
      <c r="AB36" s="232">
        <v>85</v>
      </c>
      <c r="AC36" s="232">
        <v>0</v>
      </c>
      <c r="AD36" s="232">
        <v>15</v>
      </c>
      <c r="AE36" s="232">
        <v>0</v>
      </c>
      <c r="AF36" s="232">
        <v>85</v>
      </c>
    </row>
    <row r="37" spans="1:32" ht="15.75">
      <c r="A37" s="231">
        <v>27</v>
      </c>
      <c r="B37" s="39" t="s">
        <v>33</v>
      </c>
      <c r="C37" s="232">
        <v>0</v>
      </c>
      <c r="D37" s="232">
        <v>0</v>
      </c>
      <c r="E37" s="232">
        <v>100</v>
      </c>
      <c r="F37" s="232">
        <v>0</v>
      </c>
      <c r="G37" s="232">
        <v>0</v>
      </c>
      <c r="H37" s="232">
        <v>100</v>
      </c>
      <c r="I37" s="232">
        <v>0</v>
      </c>
      <c r="J37" s="232">
        <v>100</v>
      </c>
      <c r="K37" s="232">
        <v>0</v>
      </c>
      <c r="L37" s="232">
        <v>0</v>
      </c>
      <c r="M37" s="232">
        <v>0</v>
      </c>
      <c r="N37" s="232">
        <v>100</v>
      </c>
      <c r="O37" s="232">
        <v>40</v>
      </c>
      <c r="P37" s="232">
        <v>60</v>
      </c>
      <c r="Q37" s="232">
        <v>0</v>
      </c>
      <c r="R37" s="232">
        <v>0</v>
      </c>
      <c r="S37" s="232">
        <v>100</v>
      </c>
      <c r="T37" s="232">
        <v>0</v>
      </c>
      <c r="U37" s="232">
        <v>70</v>
      </c>
      <c r="V37" s="232">
        <v>30</v>
      </c>
      <c r="W37" s="232">
        <v>0</v>
      </c>
      <c r="X37" s="232">
        <v>15</v>
      </c>
      <c r="Y37" s="232">
        <v>68</v>
      </c>
      <c r="Z37" s="232">
        <v>17</v>
      </c>
      <c r="AA37" s="232">
        <v>15</v>
      </c>
      <c r="AB37" s="232">
        <v>85</v>
      </c>
      <c r="AC37" s="232">
        <v>0</v>
      </c>
      <c r="AD37" s="232">
        <v>15</v>
      </c>
      <c r="AE37" s="232">
        <v>0</v>
      </c>
      <c r="AF37" s="232">
        <v>85</v>
      </c>
    </row>
    <row r="38" spans="1:32" ht="15.75">
      <c r="A38" s="231">
        <v>28</v>
      </c>
      <c r="B38" s="39" t="s">
        <v>217</v>
      </c>
      <c r="C38" s="232">
        <v>0</v>
      </c>
      <c r="D38" s="232">
        <v>0</v>
      </c>
      <c r="E38" s="232">
        <v>100</v>
      </c>
      <c r="F38" s="232">
        <v>0</v>
      </c>
      <c r="G38" s="232">
        <v>0</v>
      </c>
      <c r="H38" s="232">
        <v>100</v>
      </c>
      <c r="I38" s="232">
        <v>0</v>
      </c>
      <c r="J38" s="232">
        <v>100</v>
      </c>
      <c r="K38" s="232">
        <v>0</v>
      </c>
      <c r="L38" s="232">
        <v>0</v>
      </c>
      <c r="M38" s="232">
        <v>0</v>
      </c>
      <c r="N38" s="232">
        <v>100</v>
      </c>
      <c r="O38" s="232">
        <v>40</v>
      </c>
      <c r="P38" s="232">
        <v>60</v>
      </c>
      <c r="Q38" s="232">
        <v>0</v>
      </c>
      <c r="R38" s="232">
        <v>0</v>
      </c>
      <c r="S38" s="232">
        <v>100</v>
      </c>
      <c r="T38" s="232">
        <v>0</v>
      </c>
      <c r="U38" s="232">
        <v>70</v>
      </c>
      <c r="V38" s="232">
        <v>30</v>
      </c>
      <c r="W38" s="232">
        <v>0</v>
      </c>
      <c r="X38" s="232">
        <v>15</v>
      </c>
      <c r="Y38" s="232">
        <v>68</v>
      </c>
      <c r="Z38" s="232">
        <v>17</v>
      </c>
      <c r="AA38" s="232">
        <v>15</v>
      </c>
      <c r="AB38" s="232">
        <v>85</v>
      </c>
      <c r="AC38" s="232">
        <v>0</v>
      </c>
      <c r="AD38" s="232">
        <v>15</v>
      </c>
      <c r="AE38" s="232">
        <v>0</v>
      </c>
      <c r="AF38" s="232">
        <v>85</v>
      </c>
    </row>
    <row r="39" spans="1:32" ht="15.75">
      <c r="A39" s="231">
        <v>29</v>
      </c>
      <c r="B39" s="39" t="s">
        <v>34</v>
      </c>
      <c r="C39" s="232">
        <v>0</v>
      </c>
      <c r="D39" s="232">
        <v>0</v>
      </c>
      <c r="E39" s="232">
        <v>100</v>
      </c>
      <c r="F39" s="232">
        <v>0</v>
      </c>
      <c r="G39" s="232">
        <v>0</v>
      </c>
      <c r="H39" s="232">
        <v>100</v>
      </c>
      <c r="I39" s="232">
        <v>0</v>
      </c>
      <c r="J39" s="232">
        <v>100</v>
      </c>
      <c r="K39" s="232">
        <v>0</v>
      </c>
      <c r="L39" s="232">
        <v>0</v>
      </c>
      <c r="M39" s="232">
        <v>0</v>
      </c>
      <c r="N39" s="232">
        <v>100</v>
      </c>
      <c r="O39" s="232">
        <v>40</v>
      </c>
      <c r="P39" s="232">
        <v>60</v>
      </c>
      <c r="Q39" s="232">
        <v>0</v>
      </c>
      <c r="R39" s="232">
        <v>0</v>
      </c>
      <c r="S39" s="232">
        <v>100</v>
      </c>
      <c r="T39" s="232">
        <v>0</v>
      </c>
      <c r="U39" s="232">
        <v>70</v>
      </c>
      <c r="V39" s="232">
        <v>30</v>
      </c>
      <c r="W39" s="232">
        <v>0</v>
      </c>
      <c r="X39" s="232">
        <v>15</v>
      </c>
      <c r="Y39" s="232">
        <v>68</v>
      </c>
      <c r="Z39" s="232">
        <v>17</v>
      </c>
      <c r="AA39" s="232">
        <v>15</v>
      </c>
      <c r="AB39" s="232">
        <v>85</v>
      </c>
      <c r="AC39" s="232">
        <v>0</v>
      </c>
      <c r="AD39" s="232">
        <v>15</v>
      </c>
      <c r="AE39" s="232">
        <v>0</v>
      </c>
      <c r="AF39" s="232">
        <v>85</v>
      </c>
    </row>
    <row r="40" spans="1:32" ht="15.75">
      <c r="A40" s="231">
        <v>30</v>
      </c>
      <c r="B40" s="39" t="s">
        <v>35</v>
      </c>
      <c r="C40" s="232">
        <v>0</v>
      </c>
      <c r="D40" s="232">
        <v>0</v>
      </c>
      <c r="E40" s="232">
        <v>100</v>
      </c>
      <c r="F40" s="232">
        <v>0</v>
      </c>
      <c r="G40" s="232">
        <v>0</v>
      </c>
      <c r="H40" s="232">
        <v>100</v>
      </c>
      <c r="I40" s="232">
        <v>0</v>
      </c>
      <c r="J40" s="232">
        <v>100</v>
      </c>
      <c r="K40" s="232">
        <v>0</v>
      </c>
      <c r="L40" s="232">
        <v>0</v>
      </c>
      <c r="M40" s="232">
        <v>0</v>
      </c>
      <c r="N40" s="232">
        <v>100</v>
      </c>
      <c r="O40" s="232">
        <v>40</v>
      </c>
      <c r="P40" s="232">
        <v>60</v>
      </c>
      <c r="Q40" s="232">
        <v>0</v>
      </c>
      <c r="R40" s="232">
        <v>0</v>
      </c>
      <c r="S40" s="232">
        <v>100</v>
      </c>
      <c r="T40" s="232">
        <v>0</v>
      </c>
      <c r="U40" s="232">
        <v>70</v>
      </c>
      <c r="V40" s="232">
        <v>30</v>
      </c>
      <c r="W40" s="232">
        <v>0</v>
      </c>
      <c r="X40" s="232">
        <v>15</v>
      </c>
      <c r="Y40" s="232">
        <v>68</v>
      </c>
      <c r="Z40" s="232">
        <v>17</v>
      </c>
      <c r="AA40" s="232">
        <v>15</v>
      </c>
      <c r="AB40" s="232">
        <v>85</v>
      </c>
      <c r="AC40" s="232">
        <v>0</v>
      </c>
      <c r="AD40" s="232">
        <v>15</v>
      </c>
      <c r="AE40" s="232">
        <v>0</v>
      </c>
      <c r="AF40" s="232">
        <v>85</v>
      </c>
    </row>
    <row r="41" spans="1:32" ht="15.75">
      <c r="A41" s="231">
        <v>31</v>
      </c>
      <c r="B41" s="39" t="s">
        <v>218</v>
      </c>
      <c r="C41" s="232">
        <v>0</v>
      </c>
      <c r="D41" s="232">
        <v>0</v>
      </c>
      <c r="E41" s="232">
        <v>100</v>
      </c>
      <c r="F41" s="232">
        <v>0</v>
      </c>
      <c r="G41" s="232">
        <v>0</v>
      </c>
      <c r="H41" s="232">
        <v>100</v>
      </c>
      <c r="I41" s="232">
        <v>0</v>
      </c>
      <c r="J41" s="232">
        <v>100</v>
      </c>
      <c r="K41" s="232">
        <v>0</v>
      </c>
      <c r="L41" s="232">
        <v>0</v>
      </c>
      <c r="M41" s="232">
        <v>0</v>
      </c>
      <c r="N41" s="232">
        <v>100</v>
      </c>
      <c r="O41" s="232">
        <v>40</v>
      </c>
      <c r="P41" s="232">
        <v>60</v>
      </c>
      <c r="Q41" s="232">
        <v>0</v>
      </c>
      <c r="R41" s="232">
        <v>0</v>
      </c>
      <c r="S41" s="232">
        <v>100</v>
      </c>
      <c r="T41" s="232">
        <v>0</v>
      </c>
      <c r="U41" s="232">
        <v>70</v>
      </c>
      <c r="V41" s="232">
        <v>30</v>
      </c>
      <c r="W41" s="232">
        <v>0</v>
      </c>
      <c r="X41" s="232">
        <v>15</v>
      </c>
      <c r="Y41" s="232">
        <v>68</v>
      </c>
      <c r="Z41" s="232">
        <v>17</v>
      </c>
      <c r="AA41" s="232">
        <v>15</v>
      </c>
      <c r="AB41" s="232">
        <v>85</v>
      </c>
      <c r="AC41" s="232">
        <v>0</v>
      </c>
      <c r="AD41" s="232">
        <v>15</v>
      </c>
      <c r="AE41" s="232">
        <v>0</v>
      </c>
      <c r="AF41" s="232">
        <v>85</v>
      </c>
    </row>
    <row r="42" spans="1:32" ht="15.75">
      <c r="A42" s="231">
        <v>32</v>
      </c>
      <c r="B42" s="39" t="s">
        <v>36</v>
      </c>
      <c r="C42" s="232">
        <v>0</v>
      </c>
      <c r="D42" s="232">
        <v>0</v>
      </c>
      <c r="E42" s="232">
        <v>100</v>
      </c>
      <c r="F42" s="232">
        <v>0</v>
      </c>
      <c r="G42" s="232">
        <v>0</v>
      </c>
      <c r="H42" s="232">
        <v>100</v>
      </c>
      <c r="I42" s="232">
        <v>0</v>
      </c>
      <c r="J42" s="232">
        <v>100</v>
      </c>
      <c r="K42" s="232">
        <v>0</v>
      </c>
      <c r="L42" s="232">
        <v>0</v>
      </c>
      <c r="M42" s="232">
        <v>0</v>
      </c>
      <c r="N42" s="232">
        <v>100</v>
      </c>
      <c r="O42" s="232">
        <v>40</v>
      </c>
      <c r="P42" s="232">
        <v>60</v>
      </c>
      <c r="Q42" s="232">
        <v>0</v>
      </c>
      <c r="R42" s="232">
        <v>0</v>
      </c>
      <c r="S42" s="232">
        <v>100</v>
      </c>
      <c r="T42" s="232">
        <v>0</v>
      </c>
      <c r="U42" s="232">
        <v>70</v>
      </c>
      <c r="V42" s="232">
        <v>30</v>
      </c>
      <c r="W42" s="232">
        <v>0</v>
      </c>
      <c r="X42" s="232">
        <v>15</v>
      </c>
      <c r="Y42" s="232">
        <v>68</v>
      </c>
      <c r="Z42" s="232">
        <v>17</v>
      </c>
      <c r="AA42" s="232">
        <v>15</v>
      </c>
      <c r="AB42" s="232">
        <v>85</v>
      </c>
      <c r="AC42" s="232">
        <v>0</v>
      </c>
      <c r="AD42" s="232">
        <v>15</v>
      </c>
      <c r="AE42" s="232">
        <v>0</v>
      </c>
      <c r="AF42" s="232">
        <v>85</v>
      </c>
    </row>
    <row r="43" spans="1:32" ht="15.75">
      <c r="A43" s="231">
        <v>33</v>
      </c>
      <c r="B43" s="39" t="s">
        <v>38</v>
      </c>
      <c r="C43" s="232">
        <v>0</v>
      </c>
      <c r="D43" s="232">
        <v>0</v>
      </c>
      <c r="E43" s="232">
        <v>100</v>
      </c>
      <c r="F43" s="232">
        <v>0</v>
      </c>
      <c r="G43" s="232">
        <v>0</v>
      </c>
      <c r="H43" s="232">
        <v>100</v>
      </c>
      <c r="I43" s="232">
        <v>0</v>
      </c>
      <c r="J43" s="232">
        <v>100</v>
      </c>
      <c r="K43" s="232">
        <v>0</v>
      </c>
      <c r="L43" s="232">
        <v>0</v>
      </c>
      <c r="M43" s="232">
        <v>0</v>
      </c>
      <c r="N43" s="232">
        <v>100</v>
      </c>
      <c r="O43" s="232">
        <v>40</v>
      </c>
      <c r="P43" s="232">
        <v>60</v>
      </c>
      <c r="Q43" s="232">
        <v>0</v>
      </c>
      <c r="R43" s="232">
        <v>0</v>
      </c>
      <c r="S43" s="232">
        <v>100</v>
      </c>
      <c r="T43" s="232">
        <v>0</v>
      </c>
      <c r="U43" s="232">
        <v>70</v>
      </c>
      <c r="V43" s="232">
        <v>30</v>
      </c>
      <c r="W43" s="232">
        <v>0</v>
      </c>
      <c r="X43" s="232">
        <v>15</v>
      </c>
      <c r="Y43" s="232">
        <v>68</v>
      </c>
      <c r="Z43" s="232">
        <v>17</v>
      </c>
      <c r="AA43" s="232">
        <v>15</v>
      </c>
      <c r="AB43" s="232">
        <v>85</v>
      </c>
      <c r="AC43" s="232">
        <v>0</v>
      </c>
      <c r="AD43" s="232">
        <v>15</v>
      </c>
      <c r="AE43" s="232">
        <v>0</v>
      </c>
      <c r="AF43" s="232">
        <v>85</v>
      </c>
    </row>
    <row r="44" spans="1:32" ht="15.75">
      <c r="A44" s="231">
        <v>34</v>
      </c>
      <c r="B44" s="39" t="s">
        <v>219</v>
      </c>
      <c r="C44" s="232">
        <v>0</v>
      </c>
      <c r="D44" s="232">
        <v>0</v>
      </c>
      <c r="E44" s="232">
        <v>100</v>
      </c>
      <c r="F44" s="232">
        <v>0</v>
      </c>
      <c r="G44" s="232">
        <v>0</v>
      </c>
      <c r="H44" s="232">
        <v>100</v>
      </c>
      <c r="I44" s="232">
        <v>0</v>
      </c>
      <c r="J44" s="232">
        <v>100</v>
      </c>
      <c r="K44" s="232">
        <v>0</v>
      </c>
      <c r="L44" s="232">
        <v>0</v>
      </c>
      <c r="M44" s="232">
        <v>0</v>
      </c>
      <c r="N44" s="232">
        <v>100</v>
      </c>
      <c r="O44" s="232">
        <v>40</v>
      </c>
      <c r="P44" s="232">
        <v>60</v>
      </c>
      <c r="Q44" s="232">
        <v>0</v>
      </c>
      <c r="R44" s="232">
        <v>0</v>
      </c>
      <c r="S44" s="232">
        <v>100</v>
      </c>
      <c r="T44" s="232">
        <v>0</v>
      </c>
      <c r="U44" s="232">
        <v>70</v>
      </c>
      <c r="V44" s="232">
        <v>30</v>
      </c>
      <c r="W44" s="232">
        <v>0</v>
      </c>
      <c r="X44" s="232">
        <v>15</v>
      </c>
      <c r="Y44" s="232">
        <v>68</v>
      </c>
      <c r="Z44" s="232">
        <v>17</v>
      </c>
      <c r="AA44" s="232">
        <v>15</v>
      </c>
      <c r="AB44" s="232">
        <v>85</v>
      </c>
      <c r="AC44" s="232">
        <v>0</v>
      </c>
      <c r="AD44" s="232">
        <v>15</v>
      </c>
      <c r="AE44" s="232">
        <v>0</v>
      </c>
      <c r="AF44" s="232">
        <v>85</v>
      </c>
    </row>
    <row r="45" spans="1:32" ht="15.75">
      <c r="A45" s="231">
        <v>35</v>
      </c>
      <c r="B45" s="39" t="s">
        <v>37</v>
      </c>
      <c r="C45" s="232">
        <v>0</v>
      </c>
      <c r="D45" s="232">
        <v>0</v>
      </c>
      <c r="E45" s="232">
        <v>100</v>
      </c>
      <c r="F45" s="232">
        <v>0</v>
      </c>
      <c r="G45" s="232">
        <v>0</v>
      </c>
      <c r="H45" s="232">
        <v>100</v>
      </c>
      <c r="I45" s="232">
        <v>0</v>
      </c>
      <c r="J45" s="232">
        <v>100</v>
      </c>
      <c r="K45" s="232">
        <v>0</v>
      </c>
      <c r="L45" s="232">
        <v>0</v>
      </c>
      <c r="M45" s="232">
        <v>0</v>
      </c>
      <c r="N45" s="232">
        <v>100</v>
      </c>
      <c r="O45" s="232">
        <v>40</v>
      </c>
      <c r="P45" s="232">
        <v>60</v>
      </c>
      <c r="Q45" s="232">
        <v>0</v>
      </c>
      <c r="R45" s="232">
        <v>0</v>
      </c>
      <c r="S45" s="232">
        <v>100</v>
      </c>
      <c r="T45" s="232">
        <v>0</v>
      </c>
      <c r="U45" s="232">
        <v>70</v>
      </c>
      <c r="V45" s="232">
        <v>30</v>
      </c>
      <c r="W45" s="232">
        <v>0</v>
      </c>
      <c r="X45" s="232">
        <v>15</v>
      </c>
      <c r="Y45" s="232">
        <v>68</v>
      </c>
      <c r="Z45" s="232">
        <v>17</v>
      </c>
      <c r="AA45" s="232">
        <v>15</v>
      </c>
      <c r="AB45" s="232">
        <v>85</v>
      </c>
      <c r="AC45" s="232">
        <v>0</v>
      </c>
      <c r="AD45" s="232">
        <v>15</v>
      </c>
      <c r="AE45" s="232">
        <v>0</v>
      </c>
      <c r="AF45" s="232">
        <v>85</v>
      </c>
    </row>
    <row r="46" spans="1:32" ht="15.75">
      <c r="A46" s="231">
        <v>36</v>
      </c>
      <c r="B46" s="39" t="s">
        <v>51</v>
      </c>
      <c r="C46" s="232">
        <v>0</v>
      </c>
      <c r="D46" s="232">
        <v>0</v>
      </c>
      <c r="E46" s="232">
        <v>100</v>
      </c>
      <c r="F46" s="232">
        <v>0</v>
      </c>
      <c r="G46" s="232">
        <v>0</v>
      </c>
      <c r="H46" s="232">
        <v>100</v>
      </c>
      <c r="I46" s="232">
        <v>0</v>
      </c>
      <c r="J46" s="232">
        <v>100</v>
      </c>
      <c r="K46" s="232">
        <v>0</v>
      </c>
      <c r="L46" s="232">
        <v>0</v>
      </c>
      <c r="M46" s="232">
        <v>0</v>
      </c>
      <c r="N46" s="232">
        <v>100</v>
      </c>
      <c r="O46" s="232">
        <v>40</v>
      </c>
      <c r="P46" s="232">
        <v>60</v>
      </c>
      <c r="Q46" s="232">
        <v>0</v>
      </c>
      <c r="R46" s="232">
        <v>0</v>
      </c>
      <c r="S46" s="232">
        <v>100</v>
      </c>
      <c r="T46" s="232">
        <v>0</v>
      </c>
      <c r="U46" s="232">
        <v>70</v>
      </c>
      <c r="V46" s="232">
        <v>30</v>
      </c>
      <c r="W46" s="232">
        <v>0</v>
      </c>
      <c r="X46" s="232">
        <v>15</v>
      </c>
      <c r="Y46" s="232">
        <v>68</v>
      </c>
      <c r="Z46" s="232">
        <v>17</v>
      </c>
      <c r="AA46" s="232">
        <v>15</v>
      </c>
      <c r="AB46" s="232">
        <v>85</v>
      </c>
      <c r="AC46" s="232">
        <v>0</v>
      </c>
      <c r="AD46" s="232">
        <v>15</v>
      </c>
      <c r="AE46" s="232">
        <v>0</v>
      </c>
      <c r="AF46" s="232">
        <v>85</v>
      </c>
    </row>
    <row r="47" spans="1:32" ht="15.75">
      <c r="A47" s="231">
        <v>37</v>
      </c>
      <c r="B47" s="39" t="s">
        <v>220</v>
      </c>
      <c r="C47" s="232">
        <v>0</v>
      </c>
      <c r="D47" s="232">
        <v>0</v>
      </c>
      <c r="E47" s="232">
        <v>100</v>
      </c>
      <c r="F47" s="232">
        <v>0</v>
      </c>
      <c r="G47" s="232">
        <v>0</v>
      </c>
      <c r="H47" s="232">
        <v>100</v>
      </c>
      <c r="I47" s="232">
        <v>0</v>
      </c>
      <c r="J47" s="232">
        <v>100</v>
      </c>
      <c r="K47" s="232">
        <v>0</v>
      </c>
      <c r="L47" s="232">
        <v>0</v>
      </c>
      <c r="M47" s="232">
        <v>0</v>
      </c>
      <c r="N47" s="232">
        <v>100</v>
      </c>
      <c r="O47" s="232">
        <v>40</v>
      </c>
      <c r="P47" s="232">
        <v>60</v>
      </c>
      <c r="Q47" s="232">
        <v>0</v>
      </c>
      <c r="R47" s="232">
        <v>0</v>
      </c>
      <c r="S47" s="232">
        <v>100</v>
      </c>
      <c r="T47" s="232">
        <v>0</v>
      </c>
      <c r="U47" s="232">
        <v>70</v>
      </c>
      <c r="V47" s="232">
        <v>30</v>
      </c>
      <c r="W47" s="232">
        <v>0</v>
      </c>
      <c r="X47" s="232">
        <v>15</v>
      </c>
      <c r="Y47" s="232">
        <v>68</v>
      </c>
      <c r="Z47" s="232">
        <v>17</v>
      </c>
      <c r="AA47" s="232">
        <v>15</v>
      </c>
      <c r="AB47" s="232">
        <v>85</v>
      </c>
      <c r="AC47" s="232">
        <v>0</v>
      </c>
      <c r="AD47" s="232">
        <v>15</v>
      </c>
      <c r="AE47" s="232">
        <v>0</v>
      </c>
      <c r="AF47" s="232">
        <v>85</v>
      </c>
    </row>
    <row r="48" spans="1:32" ht="15.75">
      <c r="A48" s="231">
        <v>38</v>
      </c>
      <c r="B48" s="39" t="s">
        <v>53</v>
      </c>
      <c r="C48" s="232">
        <v>0</v>
      </c>
      <c r="D48" s="232">
        <v>0</v>
      </c>
      <c r="E48" s="232">
        <v>100</v>
      </c>
      <c r="F48" s="232">
        <v>0</v>
      </c>
      <c r="G48" s="232">
        <v>0</v>
      </c>
      <c r="H48" s="232">
        <v>100</v>
      </c>
      <c r="I48" s="232">
        <v>0</v>
      </c>
      <c r="J48" s="232">
        <v>100</v>
      </c>
      <c r="K48" s="232">
        <v>0</v>
      </c>
      <c r="L48" s="232">
        <v>0</v>
      </c>
      <c r="M48" s="232">
        <v>0</v>
      </c>
      <c r="N48" s="232">
        <v>100</v>
      </c>
      <c r="O48" s="232">
        <v>40</v>
      </c>
      <c r="P48" s="232">
        <v>60</v>
      </c>
      <c r="Q48" s="232">
        <v>0</v>
      </c>
      <c r="R48" s="232">
        <v>0</v>
      </c>
      <c r="S48" s="232">
        <v>100</v>
      </c>
      <c r="T48" s="232">
        <v>0</v>
      </c>
      <c r="U48" s="232">
        <v>70</v>
      </c>
      <c r="V48" s="232">
        <v>30</v>
      </c>
      <c r="W48" s="232">
        <v>0</v>
      </c>
      <c r="X48" s="232">
        <v>15</v>
      </c>
      <c r="Y48" s="232">
        <v>68</v>
      </c>
      <c r="Z48" s="232">
        <v>17</v>
      </c>
      <c r="AA48" s="232">
        <v>15</v>
      </c>
      <c r="AB48" s="232">
        <v>85</v>
      </c>
      <c r="AC48" s="232">
        <v>0</v>
      </c>
      <c r="AD48" s="232">
        <v>15</v>
      </c>
      <c r="AE48" s="232">
        <v>0</v>
      </c>
      <c r="AF48" s="232">
        <v>85</v>
      </c>
    </row>
    <row r="49" spans="1:32" ht="15.75">
      <c r="A49" s="231">
        <v>39</v>
      </c>
      <c r="B49" s="39" t="s">
        <v>52</v>
      </c>
      <c r="C49" s="232">
        <v>0</v>
      </c>
      <c r="D49" s="232">
        <v>0</v>
      </c>
      <c r="E49" s="232">
        <v>100</v>
      </c>
      <c r="F49" s="232">
        <v>0</v>
      </c>
      <c r="G49" s="232">
        <v>0</v>
      </c>
      <c r="H49" s="232">
        <v>100</v>
      </c>
      <c r="I49" s="232">
        <v>0</v>
      </c>
      <c r="J49" s="232">
        <v>100</v>
      </c>
      <c r="K49" s="232">
        <v>0</v>
      </c>
      <c r="L49" s="232">
        <v>0</v>
      </c>
      <c r="M49" s="232">
        <v>0</v>
      </c>
      <c r="N49" s="232">
        <v>100</v>
      </c>
      <c r="O49" s="232">
        <v>40</v>
      </c>
      <c r="P49" s="232">
        <v>60</v>
      </c>
      <c r="Q49" s="232">
        <v>0</v>
      </c>
      <c r="R49" s="232">
        <v>0</v>
      </c>
      <c r="S49" s="232">
        <v>100</v>
      </c>
      <c r="T49" s="232">
        <v>0</v>
      </c>
      <c r="U49" s="232">
        <v>70</v>
      </c>
      <c r="V49" s="232">
        <v>30</v>
      </c>
      <c r="W49" s="232">
        <v>0</v>
      </c>
      <c r="X49" s="232">
        <v>15</v>
      </c>
      <c r="Y49" s="232">
        <v>68</v>
      </c>
      <c r="Z49" s="232">
        <v>17</v>
      </c>
      <c r="AA49" s="232">
        <v>15</v>
      </c>
      <c r="AB49" s="232">
        <v>85</v>
      </c>
      <c r="AC49" s="232">
        <v>0</v>
      </c>
      <c r="AD49" s="232">
        <v>15</v>
      </c>
      <c r="AE49" s="232">
        <v>0</v>
      </c>
      <c r="AF49" s="232">
        <v>85</v>
      </c>
    </row>
    <row r="50" spans="1:32" ht="15.75">
      <c r="A50" s="231">
        <v>40</v>
      </c>
      <c r="B50" s="39" t="s">
        <v>221</v>
      </c>
      <c r="C50" s="232">
        <v>0</v>
      </c>
      <c r="D50" s="232">
        <v>0</v>
      </c>
      <c r="E50" s="232">
        <v>100</v>
      </c>
      <c r="F50" s="232">
        <v>0</v>
      </c>
      <c r="G50" s="232">
        <v>0</v>
      </c>
      <c r="H50" s="232">
        <v>100</v>
      </c>
      <c r="I50" s="232">
        <v>0</v>
      </c>
      <c r="J50" s="232">
        <v>100</v>
      </c>
      <c r="K50" s="232">
        <v>0</v>
      </c>
      <c r="L50" s="232">
        <v>0</v>
      </c>
      <c r="M50" s="232">
        <v>0</v>
      </c>
      <c r="N50" s="232">
        <v>100</v>
      </c>
      <c r="O50" s="232">
        <v>40</v>
      </c>
      <c r="P50" s="232">
        <v>60</v>
      </c>
      <c r="Q50" s="232">
        <v>0</v>
      </c>
      <c r="R50" s="232">
        <v>0</v>
      </c>
      <c r="S50" s="232">
        <v>100</v>
      </c>
      <c r="T50" s="232">
        <v>0</v>
      </c>
      <c r="U50" s="232">
        <v>70</v>
      </c>
      <c r="V50" s="232">
        <v>30</v>
      </c>
      <c r="W50" s="232">
        <v>0</v>
      </c>
      <c r="X50" s="232">
        <v>15</v>
      </c>
      <c r="Y50" s="232">
        <v>68</v>
      </c>
      <c r="Z50" s="232">
        <v>17</v>
      </c>
      <c r="AA50" s="232">
        <v>15</v>
      </c>
      <c r="AB50" s="232">
        <v>85</v>
      </c>
      <c r="AC50" s="232">
        <v>0</v>
      </c>
      <c r="AD50" s="232">
        <v>15</v>
      </c>
      <c r="AE50" s="232">
        <v>0</v>
      </c>
      <c r="AF50" s="232">
        <v>85</v>
      </c>
    </row>
    <row r="51" spans="1:32" ht="15.75">
      <c r="A51" s="231">
        <v>41</v>
      </c>
      <c r="B51" s="39" t="s">
        <v>54</v>
      </c>
      <c r="C51" s="232">
        <v>0</v>
      </c>
      <c r="D51" s="232">
        <v>0</v>
      </c>
      <c r="E51" s="232">
        <v>100</v>
      </c>
      <c r="F51" s="232">
        <v>0</v>
      </c>
      <c r="G51" s="232">
        <v>0</v>
      </c>
      <c r="H51" s="232">
        <v>100</v>
      </c>
      <c r="I51" s="232">
        <v>0</v>
      </c>
      <c r="J51" s="232">
        <v>100</v>
      </c>
      <c r="K51" s="232">
        <v>0</v>
      </c>
      <c r="L51" s="232">
        <v>0</v>
      </c>
      <c r="M51" s="232">
        <v>0</v>
      </c>
      <c r="N51" s="232">
        <v>100</v>
      </c>
      <c r="O51" s="232">
        <v>40</v>
      </c>
      <c r="P51" s="232">
        <v>60</v>
      </c>
      <c r="Q51" s="232">
        <v>0</v>
      </c>
      <c r="R51" s="232">
        <v>0</v>
      </c>
      <c r="S51" s="232">
        <v>100</v>
      </c>
      <c r="T51" s="232">
        <v>0</v>
      </c>
      <c r="U51" s="232">
        <v>70</v>
      </c>
      <c r="V51" s="232">
        <v>30</v>
      </c>
      <c r="W51" s="232">
        <v>0</v>
      </c>
      <c r="X51" s="232">
        <v>15</v>
      </c>
      <c r="Y51" s="232">
        <v>68</v>
      </c>
      <c r="Z51" s="232">
        <v>17</v>
      </c>
      <c r="AA51" s="232">
        <v>15</v>
      </c>
      <c r="AB51" s="232">
        <v>85</v>
      </c>
      <c r="AC51" s="232">
        <v>0</v>
      </c>
      <c r="AD51" s="232">
        <v>15</v>
      </c>
      <c r="AE51" s="232">
        <v>0</v>
      </c>
      <c r="AF51" s="232">
        <v>85</v>
      </c>
    </row>
    <row r="52" spans="1:32" ht="15.75">
      <c r="A52" s="231">
        <v>42</v>
      </c>
      <c r="B52" s="39" t="s">
        <v>42</v>
      </c>
      <c r="C52" s="232">
        <v>0</v>
      </c>
      <c r="D52" s="232">
        <v>0</v>
      </c>
      <c r="E52" s="232">
        <v>100</v>
      </c>
      <c r="F52" s="232">
        <v>0</v>
      </c>
      <c r="G52" s="232">
        <v>0</v>
      </c>
      <c r="H52" s="232">
        <v>100</v>
      </c>
      <c r="I52" s="232">
        <v>0</v>
      </c>
      <c r="J52" s="232">
        <v>100</v>
      </c>
      <c r="K52" s="232">
        <v>0</v>
      </c>
      <c r="L52" s="232">
        <v>0</v>
      </c>
      <c r="M52" s="232">
        <v>0</v>
      </c>
      <c r="N52" s="232">
        <v>100</v>
      </c>
      <c r="O52" s="232">
        <v>40</v>
      </c>
      <c r="P52" s="232">
        <v>60</v>
      </c>
      <c r="Q52" s="232">
        <v>0</v>
      </c>
      <c r="R52" s="232">
        <v>0</v>
      </c>
      <c r="S52" s="232">
        <v>100</v>
      </c>
      <c r="T52" s="232">
        <v>0</v>
      </c>
      <c r="U52" s="232">
        <v>70</v>
      </c>
      <c r="V52" s="232">
        <v>30</v>
      </c>
      <c r="W52" s="232">
        <v>0</v>
      </c>
      <c r="X52" s="232">
        <v>15</v>
      </c>
      <c r="Y52" s="232">
        <v>68</v>
      </c>
      <c r="Z52" s="232">
        <v>17</v>
      </c>
      <c r="AA52" s="232">
        <v>15</v>
      </c>
      <c r="AB52" s="232">
        <v>85</v>
      </c>
      <c r="AC52" s="232">
        <v>0</v>
      </c>
      <c r="AD52" s="232">
        <v>15</v>
      </c>
      <c r="AE52" s="232">
        <v>0</v>
      </c>
      <c r="AF52" s="232">
        <v>85</v>
      </c>
    </row>
    <row r="53" spans="1:32" ht="15.75">
      <c r="A53" s="231">
        <v>43</v>
      </c>
      <c r="B53" s="39" t="s">
        <v>44</v>
      </c>
      <c r="C53" s="232">
        <v>0</v>
      </c>
      <c r="D53" s="232">
        <v>0</v>
      </c>
      <c r="E53" s="232">
        <v>100</v>
      </c>
      <c r="F53" s="232">
        <v>0</v>
      </c>
      <c r="G53" s="232">
        <v>0</v>
      </c>
      <c r="H53" s="232">
        <v>100</v>
      </c>
      <c r="I53" s="232">
        <v>0</v>
      </c>
      <c r="J53" s="232">
        <v>100</v>
      </c>
      <c r="K53" s="232">
        <v>0</v>
      </c>
      <c r="L53" s="232">
        <v>0</v>
      </c>
      <c r="M53" s="232">
        <v>0</v>
      </c>
      <c r="N53" s="232">
        <v>100</v>
      </c>
      <c r="O53" s="232">
        <v>40</v>
      </c>
      <c r="P53" s="232">
        <v>60</v>
      </c>
      <c r="Q53" s="232">
        <v>0</v>
      </c>
      <c r="R53" s="232">
        <v>0</v>
      </c>
      <c r="S53" s="232">
        <v>100</v>
      </c>
      <c r="T53" s="232">
        <v>0</v>
      </c>
      <c r="U53" s="232">
        <v>70</v>
      </c>
      <c r="V53" s="232">
        <v>30</v>
      </c>
      <c r="W53" s="232">
        <v>0</v>
      </c>
      <c r="X53" s="232">
        <v>15</v>
      </c>
      <c r="Y53" s="232">
        <v>68</v>
      </c>
      <c r="Z53" s="232">
        <v>17</v>
      </c>
      <c r="AA53" s="232">
        <v>15</v>
      </c>
      <c r="AB53" s="232">
        <v>85</v>
      </c>
      <c r="AC53" s="232">
        <v>0</v>
      </c>
      <c r="AD53" s="232">
        <v>15</v>
      </c>
      <c r="AE53" s="232">
        <v>0</v>
      </c>
      <c r="AF53" s="232">
        <v>85</v>
      </c>
    </row>
    <row r="54" spans="1:32" ht="15.75">
      <c r="A54" s="231">
        <v>44</v>
      </c>
      <c r="B54" s="39" t="s">
        <v>43</v>
      </c>
      <c r="C54" s="232">
        <v>0</v>
      </c>
      <c r="D54" s="232">
        <v>0</v>
      </c>
      <c r="E54" s="232">
        <v>100</v>
      </c>
      <c r="F54" s="232">
        <v>0</v>
      </c>
      <c r="G54" s="232">
        <v>0</v>
      </c>
      <c r="H54" s="232">
        <v>100</v>
      </c>
      <c r="I54" s="232">
        <v>0</v>
      </c>
      <c r="J54" s="232">
        <v>100</v>
      </c>
      <c r="K54" s="232">
        <v>0</v>
      </c>
      <c r="L54" s="232">
        <v>0</v>
      </c>
      <c r="M54" s="232">
        <v>0</v>
      </c>
      <c r="N54" s="232">
        <v>100</v>
      </c>
      <c r="O54" s="232">
        <v>40</v>
      </c>
      <c r="P54" s="232">
        <v>60</v>
      </c>
      <c r="Q54" s="232">
        <v>0</v>
      </c>
      <c r="R54" s="232">
        <v>0</v>
      </c>
      <c r="S54" s="232">
        <v>100</v>
      </c>
      <c r="T54" s="232">
        <v>0</v>
      </c>
      <c r="U54" s="232">
        <v>70</v>
      </c>
      <c r="V54" s="232">
        <v>30</v>
      </c>
      <c r="W54" s="232">
        <v>0</v>
      </c>
      <c r="X54" s="232">
        <v>15</v>
      </c>
      <c r="Y54" s="232">
        <v>68</v>
      </c>
      <c r="Z54" s="232">
        <v>17</v>
      </c>
      <c r="AA54" s="232">
        <v>15</v>
      </c>
      <c r="AB54" s="232">
        <v>85</v>
      </c>
      <c r="AC54" s="232">
        <v>0</v>
      </c>
      <c r="AD54" s="232">
        <v>15</v>
      </c>
      <c r="AE54" s="232">
        <v>0</v>
      </c>
      <c r="AF54" s="232">
        <v>85</v>
      </c>
    </row>
    <row r="55" spans="1:32" ht="15.75">
      <c r="A55" s="231">
        <v>45</v>
      </c>
      <c r="B55" s="39" t="s">
        <v>46</v>
      </c>
      <c r="C55" s="232">
        <v>0</v>
      </c>
      <c r="D55" s="232">
        <v>0</v>
      </c>
      <c r="E55" s="232">
        <v>100</v>
      </c>
      <c r="F55" s="232">
        <v>0</v>
      </c>
      <c r="G55" s="232">
        <v>0</v>
      </c>
      <c r="H55" s="232">
        <v>100</v>
      </c>
      <c r="I55" s="232">
        <v>0</v>
      </c>
      <c r="J55" s="232">
        <v>100</v>
      </c>
      <c r="K55" s="232">
        <v>0</v>
      </c>
      <c r="L55" s="232">
        <v>0</v>
      </c>
      <c r="M55" s="232">
        <v>0</v>
      </c>
      <c r="N55" s="232">
        <v>100</v>
      </c>
      <c r="O55" s="232">
        <v>40</v>
      </c>
      <c r="P55" s="232">
        <v>60</v>
      </c>
      <c r="Q55" s="232">
        <v>0</v>
      </c>
      <c r="R55" s="232">
        <v>0</v>
      </c>
      <c r="S55" s="232">
        <v>100</v>
      </c>
      <c r="T55" s="232">
        <v>0</v>
      </c>
      <c r="U55" s="232">
        <v>70</v>
      </c>
      <c r="V55" s="232">
        <v>30</v>
      </c>
      <c r="W55" s="232">
        <v>0</v>
      </c>
      <c r="X55" s="232">
        <v>15</v>
      </c>
      <c r="Y55" s="232">
        <v>68</v>
      </c>
      <c r="Z55" s="232">
        <v>17</v>
      </c>
      <c r="AA55" s="232">
        <v>15</v>
      </c>
      <c r="AB55" s="232">
        <v>85</v>
      </c>
      <c r="AC55" s="232">
        <v>0</v>
      </c>
      <c r="AD55" s="232">
        <v>15</v>
      </c>
      <c r="AE55" s="232">
        <v>0</v>
      </c>
      <c r="AF55" s="232">
        <v>85</v>
      </c>
    </row>
    <row r="56" spans="1:32" ht="15.75">
      <c r="A56" s="231">
        <v>46</v>
      </c>
      <c r="B56" s="39" t="s">
        <v>45</v>
      </c>
      <c r="C56" s="232">
        <v>0</v>
      </c>
      <c r="D56" s="232">
        <v>0</v>
      </c>
      <c r="E56" s="232">
        <v>100</v>
      </c>
      <c r="F56" s="232">
        <v>0</v>
      </c>
      <c r="G56" s="232">
        <v>0</v>
      </c>
      <c r="H56" s="232">
        <v>100</v>
      </c>
      <c r="I56" s="232">
        <v>0</v>
      </c>
      <c r="J56" s="232">
        <v>100</v>
      </c>
      <c r="K56" s="232">
        <v>0</v>
      </c>
      <c r="L56" s="232">
        <v>0</v>
      </c>
      <c r="M56" s="232">
        <v>0</v>
      </c>
      <c r="N56" s="232">
        <v>100</v>
      </c>
      <c r="O56" s="232">
        <v>40</v>
      </c>
      <c r="P56" s="232">
        <v>60</v>
      </c>
      <c r="Q56" s="232">
        <v>0</v>
      </c>
      <c r="R56" s="232">
        <v>0</v>
      </c>
      <c r="S56" s="232">
        <v>100</v>
      </c>
      <c r="T56" s="232">
        <v>0</v>
      </c>
      <c r="U56" s="232">
        <v>70</v>
      </c>
      <c r="V56" s="232">
        <v>30</v>
      </c>
      <c r="W56" s="232">
        <v>0</v>
      </c>
      <c r="X56" s="232">
        <v>15</v>
      </c>
      <c r="Y56" s="232">
        <v>68</v>
      </c>
      <c r="Z56" s="232">
        <v>17</v>
      </c>
      <c r="AA56" s="232">
        <v>15</v>
      </c>
      <c r="AB56" s="232">
        <v>85</v>
      </c>
      <c r="AC56" s="232">
        <v>0</v>
      </c>
      <c r="AD56" s="232">
        <v>15</v>
      </c>
      <c r="AE56" s="232">
        <v>0</v>
      </c>
      <c r="AF56" s="232">
        <v>85</v>
      </c>
    </row>
    <row r="57" spans="1:32" ht="15.75">
      <c r="A57" s="231">
        <v>47</v>
      </c>
      <c r="B57" s="39" t="s">
        <v>222</v>
      </c>
      <c r="C57" s="232">
        <v>0</v>
      </c>
      <c r="D57" s="232">
        <v>0</v>
      </c>
      <c r="E57" s="232">
        <v>100</v>
      </c>
      <c r="F57" s="232">
        <v>0</v>
      </c>
      <c r="G57" s="232">
        <v>0</v>
      </c>
      <c r="H57" s="232">
        <v>100</v>
      </c>
      <c r="I57" s="232">
        <v>0</v>
      </c>
      <c r="J57" s="232">
        <v>100</v>
      </c>
      <c r="K57" s="232">
        <v>0</v>
      </c>
      <c r="L57" s="232">
        <v>0</v>
      </c>
      <c r="M57" s="232">
        <v>0</v>
      </c>
      <c r="N57" s="232">
        <v>100</v>
      </c>
      <c r="O57" s="232">
        <v>40</v>
      </c>
      <c r="P57" s="232">
        <v>60</v>
      </c>
      <c r="Q57" s="232">
        <v>0</v>
      </c>
      <c r="R57" s="232">
        <v>0</v>
      </c>
      <c r="S57" s="232">
        <v>100</v>
      </c>
      <c r="T57" s="232">
        <v>0</v>
      </c>
      <c r="U57" s="232">
        <v>70</v>
      </c>
      <c r="V57" s="232">
        <v>30</v>
      </c>
      <c r="W57" s="232">
        <v>0</v>
      </c>
      <c r="X57" s="232">
        <v>15</v>
      </c>
      <c r="Y57" s="232">
        <v>68</v>
      </c>
      <c r="Z57" s="232">
        <v>17</v>
      </c>
      <c r="AA57" s="232">
        <v>15</v>
      </c>
      <c r="AB57" s="232">
        <v>85</v>
      </c>
      <c r="AC57" s="232">
        <v>0</v>
      </c>
      <c r="AD57" s="232">
        <v>15</v>
      </c>
      <c r="AE57" s="232">
        <v>0</v>
      </c>
      <c r="AF57" s="232">
        <v>85</v>
      </c>
    </row>
    <row r="58" spans="1:32" ht="15.75">
      <c r="A58" s="231">
        <v>48</v>
      </c>
      <c r="B58" s="39" t="s">
        <v>47</v>
      </c>
      <c r="C58" s="232">
        <v>0</v>
      </c>
      <c r="D58" s="232">
        <v>0</v>
      </c>
      <c r="E58" s="232">
        <v>100</v>
      </c>
      <c r="F58" s="232">
        <v>0</v>
      </c>
      <c r="G58" s="232">
        <v>0</v>
      </c>
      <c r="H58" s="232">
        <v>100</v>
      </c>
      <c r="I58" s="232">
        <v>0</v>
      </c>
      <c r="J58" s="232">
        <v>100</v>
      </c>
      <c r="K58" s="232">
        <v>0</v>
      </c>
      <c r="L58" s="232">
        <v>0</v>
      </c>
      <c r="M58" s="232">
        <v>0</v>
      </c>
      <c r="N58" s="232">
        <v>100</v>
      </c>
      <c r="O58" s="232">
        <v>40</v>
      </c>
      <c r="P58" s="232">
        <v>60</v>
      </c>
      <c r="Q58" s="232">
        <v>0</v>
      </c>
      <c r="R58" s="232">
        <v>0</v>
      </c>
      <c r="S58" s="232">
        <v>100</v>
      </c>
      <c r="T58" s="232">
        <v>0</v>
      </c>
      <c r="U58" s="232">
        <v>70</v>
      </c>
      <c r="V58" s="232">
        <v>30</v>
      </c>
      <c r="W58" s="232">
        <v>0</v>
      </c>
      <c r="X58" s="232">
        <v>15</v>
      </c>
      <c r="Y58" s="232">
        <v>68</v>
      </c>
      <c r="Z58" s="232">
        <v>17</v>
      </c>
      <c r="AA58" s="232">
        <v>15</v>
      </c>
      <c r="AB58" s="232">
        <v>85</v>
      </c>
      <c r="AC58" s="232">
        <v>0</v>
      </c>
      <c r="AD58" s="232">
        <v>15</v>
      </c>
      <c r="AE58" s="232">
        <v>0</v>
      </c>
      <c r="AF58" s="232">
        <v>85</v>
      </c>
    </row>
    <row r="59" spans="1:32" ht="15.75">
      <c r="A59" s="231">
        <v>49</v>
      </c>
      <c r="B59" s="39" t="s">
        <v>223</v>
      </c>
      <c r="C59" s="232">
        <v>0</v>
      </c>
      <c r="D59" s="232">
        <v>0</v>
      </c>
      <c r="E59" s="232">
        <v>100</v>
      </c>
      <c r="F59" s="232">
        <v>0</v>
      </c>
      <c r="G59" s="232">
        <v>0</v>
      </c>
      <c r="H59" s="232">
        <v>100</v>
      </c>
      <c r="I59" s="232">
        <v>0</v>
      </c>
      <c r="J59" s="232">
        <v>100</v>
      </c>
      <c r="K59" s="232">
        <v>0</v>
      </c>
      <c r="L59" s="232">
        <v>0</v>
      </c>
      <c r="M59" s="232">
        <v>0</v>
      </c>
      <c r="N59" s="232">
        <v>100</v>
      </c>
      <c r="O59" s="232">
        <v>40</v>
      </c>
      <c r="P59" s="232">
        <v>60</v>
      </c>
      <c r="Q59" s="232">
        <v>0</v>
      </c>
      <c r="R59" s="232">
        <v>0</v>
      </c>
      <c r="S59" s="232">
        <v>100</v>
      </c>
      <c r="T59" s="232">
        <v>0</v>
      </c>
      <c r="U59" s="232">
        <v>70</v>
      </c>
      <c r="V59" s="232">
        <v>30</v>
      </c>
      <c r="W59" s="232">
        <v>0</v>
      </c>
      <c r="X59" s="232">
        <v>15</v>
      </c>
      <c r="Y59" s="232">
        <v>68</v>
      </c>
      <c r="Z59" s="232">
        <v>17</v>
      </c>
      <c r="AA59" s="232">
        <v>15</v>
      </c>
      <c r="AB59" s="232">
        <v>85</v>
      </c>
      <c r="AC59" s="232">
        <v>0</v>
      </c>
      <c r="AD59" s="232">
        <v>15</v>
      </c>
      <c r="AE59" s="232">
        <v>0</v>
      </c>
      <c r="AF59" s="232">
        <v>85</v>
      </c>
    </row>
    <row r="60" spans="1:32" ht="15.75">
      <c r="A60" s="231">
        <v>50</v>
      </c>
      <c r="B60" s="39" t="s">
        <v>49</v>
      </c>
      <c r="C60" s="232">
        <v>0</v>
      </c>
      <c r="D60" s="232">
        <v>0</v>
      </c>
      <c r="E60" s="232">
        <v>100</v>
      </c>
      <c r="F60" s="232">
        <v>0</v>
      </c>
      <c r="G60" s="232">
        <v>0</v>
      </c>
      <c r="H60" s="232">
        <v>100</v>
      </c>
      <c r="I60" s="232">
        <v>0</v>
      </c>
      <c r="J60" s="232">
        <v>100</v>
      </c>
      <c r="K60" s="232">
        <v>0</v>
      </c>
      <c r="L60" s="232">
        <v>0</v>
      </c>
      <c r="M60" s="232">
        <v>0</v>
      </c>
      <c r="N60" s="232">
        <v>100</v>
      </c>
      <c r="O60" s="232">
        <v>40</v>
      </c>
      <c r="P60" s="232">
        <v>60</v>
      </c>
      <c r="Q60" s="232">
        <v>0</v>
      </c>
      <c r="R60" s="232">
        <v>0</v>
      </c>
      <c r="S60" s="232">
        <v>100</v>
      </c>
      <c r="T60" s="232">
        <v>0</v>
      </c>
      <c r="U60" s="232">
        <v>70</v>
      </c>
      <c r="V60" s="232">
        <v>30</v>
      </c>
      <c r="W60" s="232">
        <v>0</v>
      </c>
      <c r="X60" s="232">
        <v>15</v>
      </c>
      <c r="Y60" s="232">
        <v>68</v>
      </c>
      <c r="Z60" s="232">
        <v>17</v>
      </c>
      <c r="AA60" s="232">
        <v>15</v>
      </c>
      <c r="AB60" s="232">
        <v>85</v>
      </c>
      <c r="AC60" s="232">
        <v>0</v>
      </c>
      <c r="AD60" s="232">
        <v>15</v>
      </c>
      <c r="AE60" s="232">
        <v>0</v>
      </c>
      <c r="AF60" s="232">
        <v>85</v>
      </c>
    </row>
    <row r="61" spans="1:32" ht="15.75">
      <c r="A61" s="231">
        <v>51</v>
      </c>
      <c r="B61" s="39" t="s">
        <v>48</v>
      </c>
      <c r="C61" s="232">
        <v>0</v>
      </c>
      <c r="D61" s="232">
        <v>0</v>
      </c>
      <c r="E61" s="232">
        <v>100</v>
      </c>
      <c r="F61" s="232">
        <v>0</v>
      </c>
      <c r="G61" s="232">
        <v>0</v>
      </c>
      <c r="H61" s="232">
        <v>100</v>
      </c>
      <c r="I61" s="232">
        <v>0</v>
      </c>
      <c r="J61" s="232">
        <v>100</v>
      </c>
      <c r="K61" s="232">
        <v>0</v>
      </c>
      <c r="L61" s="232">
        <v>0</v>
      </c>
      <c r="M61" s="232">
        <v>0</v>
      </c>
      <c r="N61" s="232">
        <v>100</v>
      </c>
      <c r="O61" s="232">
        <v>40</v>
      </c>
      <c r="P61" s="232">
        <v>60</v>
      </c>
      <c r="Q61" s="232">
        <v>0</v>
      </c>
      <c r="R61" s="232">
        <v>0</v>
      </c>
      <c r="S61" s="232">
        <v>100</v>
      </c>
      <c r="T61" s="232">
        <v>0</v>
      </c>
      <c r="U61" s="232">
        <v>70</v>
      </c>
      <c r="V61" s="232">
        <v>30</v>
      </c>
      <c r="W61" s="232">
        <v>0</v>
      </c>
      <c r="X61" s="232">
        <v>15</v>
      </c>
      <c r="Y61" s="232">
        <v>68</v>
      </c>
      <c r="Z61" s="232">
        <v>17</v>
      </c>
      <c r="AA61" s="232">
        <v>15</v>
      </c>
      <c r="AB61" s="232">
        <v>85</v>
      </c>
      <c r="AC61" s="232">
        <v>0</v>
      </c>
      <c r="AD61" s="232">
        <v>15</v>
      </c>
      <c r="AE61" s="232">
        <v>0</v>
      </c>
      <c r="AF61" s="232">
        <v>85</v>
      </c>
    </row>
    <row r="62" spans="1:32" ht="15.75">
      <c r="A62" s="231">
        <v>52</v>
      </c>
      <c r="B62" s="39" t="s">
        <v>50</v>
      </c>
      <c r="C62" s="232">
        <v>0</v>
      </c>
      <c r="D62" s="232">
        <v>0</v>
      </c>
      <c r="E62" s="232">
        <v>100</v>
      </c>
      <c r="F62" s="232">
        <v>0</v>
      </c>
      <c r="G62" s="232">
        <v>0</v>
      </c>
      <c r="H62" s="232">
        <v>100</v>
      </c>
      <c r="I62" s="232">
        <v>0</v>
      </c>
      <c r="J62" s="232">
        <v>100</v>
      </c>
      <c r="K62" s="232">
        <v>0</v>
      </c>
      <c r="L62" s="232">
        <v>0</v>
      </c>
      <c r="M62" s="232">
        <v>0</v>
      </c>
      <c r="N62" s="232">
        <v>100</v>
      </c>
      <c r="O62" s="232">
        <v>40</v>
      </c>
      <c r="P62" s="232">
        <v>60</v>
      </c>
      <c r="Q62" s="232">
        <v>0</v>
      </c>
      <c r="R62" s="232">
        <v>0</v>
      </c>
      <c r="S62" s="232">
        <v>100</v>
      </c>
      <c r="T62" s="232">
        <v>0</v>
      </c>
      <c r="U62" s="232">
        <v>70</v>
      </c>
      <c r="V62" s="232">
        <v>30</v>
      </c>
      <c r="W62" s="232">
        <v>0</v>
      </c>
      <c r="X62" s="232">
        <v>15</v>
      </c>
      <c r="Y62" s="232">
        <v>68</v>
      </c>
      <c r="Z62" s="232">
        <v>17</v>
      </c>
      <c r="AA62" s="232">
        <v>15</v>
      </c>
      <c r="AB62" s="232">
        <v>85</v>
      </c>
      <c r="AC62" s="232">
        <v>0</v>
      </c>
      <c r="AD62" s="232">
        <v>15</v>
      </c>
      <c r="AE62" s="232">
        <v>0</v>
      </c>
      <c r="AF62" s="232">
        <v>85</v>
      </c>
    </row>
    <row r="63" spans="1:32" ht="15.75">
      <c r="A63" s="231">
        <v>53</v>
      </c>
      <c r="B63" s="39" t="s">
        <v>187</v>
      </c>
      <c r="C63" s="232">
        <v>0</v>
      </c>
      <c r="D63" s="232">
        <v>0</v>
      </c>
      <c r="E63" s="232">
        <v>100</v>
      </c>
      <c r="F63" s="232">
        <v>0</v>
      </c>
      <c r="G63" s="232">
        <v>0</v>
      </c>
      <c r="H63" s="232">
        <v>100</v>
      </c>
      <c r="I63" s="232">
        <v>0</v>
      </c>
      <c r="J63" s="232">
        <v>100</v>
      </c>
      <c r="K63" s="232">
        <v>0</v>
      </c>
      <c r="L63" s="232">
        <v>0</v>
      </c>
      <c r="M63" s="232">
        <v>0</v>
      </c>
      <c r="N63" s="232">
        <v>100</v>
      </c>
      <c r="O63" s="232">
        <v>40</v>
      </c>
      <c r="P63" s="232">
        <v>60</v>
      </c>
      <c r="Q63" s="232">
        <v>0</v>
      </c>
      <c r="R63" s="232">
        <v>0</v>
      </c>
      <c r="S63" s="232">
        <v>100</v>
      </c>
      <c r="T63" s="232">
        <v>0</v>
      </c>
      <c r="U63" s="232">
        <v>70</v>
      </c>
      <c r="V63" s="232">
        <v>30</v>
      </c>
      <c r="W63" s="232">
        <v>0</v>
      </c>
      <c r="X63" s="232">
        <v>15</v>
      </c>
      <c r="Y63" s="232">
        <v>68</v>
      </c>
      <c r="Z63" s="232">
        <v>17</v>
      </c>
      <c r="AA63" s="232">
        <v>15</v>
      </c>
      <c r="AB63" s="232">
        <v>85</v>
      </c>
      <c r="AC63" s="232">
        <v>0</v>
      </c>
      <c r="AD63" s="232">
        <v>15</v>
      </c>
      <c r="AE63" s="232">
        <v>0</v>
      </c>
      <c r="AF63" s="232">
        <v>85</v>
      </c>
    </row>
    <row r="64" spans="1:32" ht="15.75">
      <c r="A64" s="231">
        <v>54</v>
      </c>
      <c r="B64" s="39" t="s">
        <v>189</v>
      </c>
      <c r="C64" s="232">
        <v>0</v>
      </c>
      <c r="D64" s="232">
        <v>0</v>
      </c>
      <c r="E64" s="232">
        <v>100</v>
      </c>
      <c r="F64" s="232">
        <v>0</v>
      </c>
      <c r="G64" s="232">
        <v>0</v>
      </c>
      <c r="H64" s="232">
        <v>100</v>
      </c>
      <c r="I64" s="232">
        <v>0</v>
      </c>
      <c r="J64" s="232">
        <v>100</v>
      </c>
      <c r="K64" s="232">
        <v>0</v>
      </c>
      <c r="L64" s="232">
        <v>0</v>
      </c>
      <c r="M64" s="232">
        <v>0</v>
      </c>
      <c r="N64" s="232">
        <v>100</v>
      </c>
      <c r="O64" s="232">
        <v>40</v>
      </c>
      <c r="P64" s="232">
        <v>60</v>
      </c>
      <c r="Q64" s="232">
        <v>0</v>
      </c>
      <c r="R64" s="232">
        <v>0</v>
      </c>
      <c r="S64" s="232">
        <v>100</v>
      </c>
      <c r="T64" s="232">
        <v>0</v>
      </c>
      <c r="U64" s="232">
        <v>70</v>
      </c>
      <c r="V64" s="232">
        <v>30</v>
      </c>
      <c r="W64" s="232">
        <v>0</v>
      </c>
      <c r="X64" s="232">
        <v>15</v>
      </c>
      <c r="Y64" s="232">
        <v>68</v>
      </c>
      <c r="Z64" s="232">
        <v>17</v>
      </c>
      <c r="AA64" s="232">
        <v>15</v>
      </c>
      <c r="AB64" s="232">
        <v>85</v>
      </c>
      <c r="AC64" s="232">
        <v>0</v>
      </c>
      <c r="AD64" s="232">
        <v>15</v>
      </c>
      <c r="AE64" s="232">
        <v>0</v>
      </c>
      <c r="AF64" s="232">
        <v>85</v>
      </c>
    </row>
    <row r="65" spans="1:32" ht="15.75">
      <c r="A65" s="231">
        <v>55</v>
      </c>
      <c r="B65" s="39" t="s">
        <v>188</v>
      </c>
      <c r="C65" s="232">
        <v>0</v>
      </c>
      <c r="D65" s="232">
        <v>0</v>
      </c>
      <c r="E65" s="232">
        <v>100</v>
      </c>
      <c r="F65" s="232">
        <v>0</v>
      </c>
      <c r="G65" s="232">
        <v>0</v>
      </c>
      <c r="H65" s="232">
        <v>100</v>
      </c>
      <c r="I65" s="232">
        <v>0</v>
      </c>
      <c r="J65" s="232">
        <v>100</v>
      </c>
      <c r="K65" s="232">
        <v>0</v>
      </c>
      <c r="L65" s="232">
        <v>0</v>
      </c>
      <c r="M65" s="232">
        <v>0</v>
      </c>
      <c r="N65" s="232">
        <v>100</v>
      </c>
      <c r="O65" s="232">
        <v>40</v>
      </c>
      <c r="P65" s="232">
        <v>60</v>
      </c>
      <c r="Q65" s="232">
        <v>0</v>
      </c>
      <c r="R65" s="232">
        <v>0</v>
      </c>
      <c r="S65" s="232">
        <v>100</v>
      </c>
      <c r="T65" s="232">
        <v>0</v>
      </c>
      <c r="U65" s="232">
        <v>70</v>
      </c>
      <c r="V65" s="232">
        <v>30</v>
      </c>
      <c r="W65" s="232">
        <v>0</v>
      </c>
      <c r="X65" s="232">
        <v>15</v>
      </c>
      <c r="Y65" s="232">
        <v>68</v>
      </c>
      <c r="Z65" s="232">
        <v>17</v>
      </c>
      <c r="AA65" s="232">
        <v>15</v>
      </c>
      <c r="AB65" s="232">
        <v>85</v>
      </c>
      <c r="AC65" s="232">
        <v>0</v>
      </c>
      <c r="AD65" s="232">
        <v>15</v>
      </c>
      <c r="AE65" s="232">
        <v>0</v>
      </c>
      <c r="AF65" s="232">
        <v>85</v>
      </c>
    </row>
    <row r="66" spans="1:32" ht="15.75">
      <c r="A66" s="231">
        <v>56</v>
      </c>
      <c r="B66" s="39" t="s">
        <v>190</v>
      </c>
      <c r="C66" s="232">
        <v>0</v>
      </c>
      <c r="D66" s="232">
        <v>0</v>
      </c>
      <c r="E66" s="232">
        <v>100</v>
      </c>
      <c r="F66" s="232">
        <v>0</v>
      </c>
      <c r="G66" s="232">
        <v>0</v>
      </c>
      <c r="H66" s="232">
        <v>100</v>
      </c>
      <c r="I66" s="232">
        <v>0</v>
      </c>
      <c r="J66" s="232">
        <v>100</v>
      </c>
      <c r="K66" s="232">
        <v>0</v>
      </c>
      <c r="L66" s="232">
        <v>0</v>
      </c>
      <c r="M66" s="232">
        <v>0</v>
      </c>
      <c r="N66" s="232">
        <v>100</v>
      </c>
      <c r="O66" s="232">
        <v>40</v>
      </c>
      <c r="P66" s="232">
        <v>60</v>
      </c>
      <c r="Q66" s="232">
        <v>0</v>
      </c>
      <c r="R66" s="232">
        <v>0</v>
      </c>
      <c r="S66" s="232">
        <v>100</v>
      </c>
      <c r="T66" s="232">
        <v>0</v>
      </c>
      <c r="U66" s="232">
        <v>70</v>
      </c>
      <c r="V66" s="232">
        <v>30</v>
      </c>
      <c r="W66" s="232">
        <v>0</v>
      </c>
      <c r="X66" s="232">
        <v>15</v>
      </c>
      <c r="Y66" s="232">
        <v>68</v>
      </c>
      <c r="Z66" s="232">
        <v>17</v>
      </c>
      <c r="AA66" s="232">
        <v>15</v>
      </c>
      <c r="AB66" s="232">
        <v>85</v>
      </c>
      <c r="AC66" s="232">
        <v>0</v>
      </c>
      <c r="AD66" s="232">
        <v>15</v>
      </c>
      <c r="AE66" s="232">
        <v>0</v>
      </c>
      <c r="AF66" s="232">
        <v>85</v>
      </c>
    </row>
    <row r="67" spans="1:32" ht="15.75">
      <c r="A67" s="231">
        <v>57</v>
      </c>
      <c r="B67" s="39" t="s">
        <v>191</v>
      </c>
      <c r="C67" s="232">
        <v>0</v>
      </c>
      <c r="D67" s="232">
        <v>0</v>
      </c>
      <c r="E67" s="232">
        <v>100</v>
      </c>
      <c r="F67" s="232">
        <v>0</v>
      </c>
      <c r="G67" s="232">
        <v>0</v>
      </c>
      <c r="H67" s="232">
        <v>100</v>
      </c>
      <c r="I67" s="232">
        <v>0</v>
      </c>
      <c r="J67" s="232">
        <v>100</v>
      </c>
      <c r="K67" s="232">
        <v>0</v>
      </c>
      <c r="L67" s="232">
        <v>0</v>
      </c>
      <c r="M67" s="232">
        <v>0</v>
      </c>
      <c r="N67" s="232">
        <v>100</v>
      </c>
      <c r="O67" s="232">
        <v>40</v>
      </c>
      <c r="P67" s="232">
        <v>60</v>
      </c>
      <c r="Q67" s="232">
        <v>0</v>
      </c>
      <c r="R67" s="232">
        <v>0</v>
      </c>
      <c r="S67" s="232">
        <v>100</v>
      </c>
      <c r="T67" s="232">
        <v>0</v>
      </c>
      <c r="U67" s="232">
        <v>70</v>
      </c>
      <c r="V67" s="232">
        <v>30</v>
      </c>
      <c r="W67" s="232">
        <v>0</v>
      </c>
      <c r="X67" s="232">
        <v>15</v>
      </c>
      <c r="Y67" s="232">
        <v>68</v>
      </c>
      <c r="Z67" s="232">
        <v>17</v>
      </c>
      <c r="AA67" s="232">
        <v>15</v>
      </c>
      <c r="AB67" s="232">
        <v>85</v>
      </c>
      <c r="AC67" s="232">
        <v>0</v>
      </c>
      <c r="AD67" s="232">
        <v>15</v>
      </c>
      <c r="AE67" s="232">
        <v>0</v>
      </c>
      <c r="AF67" s="232">
        <v>85</v>
      </c>
    </row>
    <row r="68" spans="1:32" ht="15.75">
      <c r="A68" s="231">
        <v>58</v>
      </c>
      <c r="B68" s="39" t="s">
        <v>182</v>
      </c>
      <c r="C68" s="232">
        <v>0</v>
      </c>
      <c r="D68" s="232">
        <v>0</v>
      </c>
      <c r="E68" s="232">
        <v>100</v>
      </c>
      <c r="F68" s="232">
        <v>0</v>
      </c>
      <c r="G68" s="232">
        <v>0</v>
      </c>
      <c r="H68" s="232">
        <v>100</v>
      </c>
      <c r="I68" s="232">
        <v>0</v>
      </c>
      <c r="J68" s="232">
        <v>100</v>
      </c>
      <c r="K68" s="232">
        <v>0</v>
      </c>
      <c r="L68" s="232">
        <v>0</v>
      </c>
      <c r="M68" s="232">
        <v>0</v>
      </c>
      <c r="N68" s="232">
        <v>100</v>
      </c>
      <c r="O68" s="232">
        <v>40</v>
      </c>
      <c r="P68" s="232">
        <v>60</v>
      </c>
      <c r="Q68" s="232">
        <v>0</v>
      </c>
      <c r="R68" s="232">
        <v>0</v>
      </c>
      <c r="S68" s="232">
        <v>100</v>
      </c>
      <c r="T68" s="232">
        <v>0</v>
      </c>
      <c r="U68" s="232">
        <v>70</v>
      </c>
      <c r="V68" s="232">
        <v>30</v>
      </c>
      <c r="W68" s="232">
        <v>0</v>
      </c>
      <c r="X68" s="232">
        <v>15</v>
      </c>
      <c r="Y68" s="232">
        <v>68</v>
      </c>
      <c r="Z68" s="232">
        <v>17</v>
      </c>
      <c r="AA68" s="232">
        <v>15</v>
      </c>
      <c r="AB68" s="232">
        <v>85</v>
      </c>
      <c r="AC68" s="232">
        <v>0</v>
      </c>
      <c r="AD68" s="232">
        <v>15</v>
      </c>
      <c r="AE68" s="232">
        <v>0</v>
      </c>
      <c r="AF68" s="232">
        <v>85</v>
      </c>
    </row>
    <row r="69" spans="1:32" ht="15.75">
      <c r="A69" s="231">
        <v>59</v>
      </c>
      <c r="B69" s="39" t="s">
        <v>183</v>
      </c>
      <c r="C69" s="232">
        <v>0</v>
      </c>
      <c r="D69" s="232">
        <v>0</v>
      </c>
      <c r="E69" s="232">
        <v>100</v>
      </c>
      <c r="F69" s="232">
        <v>0</v>
      </c>
      <c r="G69" s="232">
        <v>0</v>
      </c>
      <c r="H69" s="232">
        <v>100</v>
      </c>
      <c r="I69" s="232">
        <v>0</v>
      </c>
      <c r="J69" s="232">
        <v>100</v>
      </c>
      <c r="K69" s="232">
        <v>0</v>
      </c>
      <c r="L69" s="232">
        <v>0</v>
      </c>
      <c r="M69" s="232">
        <v>0</v>
      </c>
      <c r="N69" s="232">
        <v>100</v>
      </c>
      <c r="O69" s="232">
        <v>40</v>
      </c>
      <c r="P69" s="232">
        <v>60</v>
      </c>
      <c r="Q69" s="232">
        <v>0</v>
      </c>
      <c r="R69" s="232">
        <v>0</v>
      </c>
      <c r="S69" s="232">
        <v>100</v>
      </c>
      <c r="T69" s="232">
        <v>0</v>
      </c>
      <c r="U69" s="232">
        <v>70</v>
      </c>
      <c r="V69" s="232">
        <v>30</v>
      </c>
      <c r="W69" s="232">
        <v>0</v>
      </c>
      <c r="X69" s="232">
        <v>15</v>
      </c>
      <c r="Y69" s="232">
        <v>68</v>
      </c>
      <c r="Z69" s="232">
        <v>17</v>
      </c>
      <c r="AA69" s="232">
        <v>15</v>
      </c>
      <c r="AB69" s="232">
        <v>85</v>
      </c>
      <c r="AC69" s="232">
        <v>0</v>
      </c>
      <c r="AD69" s="232">
        <v>15</v>
      </c>
      <c r="AE69" s="232">
        <v>0</v>
      </c>
      <c r="AF69" s="232">
        <v>85</v>
      </c>
    </row>
    <row r="70" spans="1:32" ht="15.75">
      <c r="A70" s="231">
        <v>60</v>
      </c>
      <c r="B70" s="39" t="s">
        <v>186</v>
      </c>
      <c r="C70" s="232">
        <v>0</v>
      </c>
      <c r="D70" s="232">
        <v>0</v>
      </c>
      <c r="E70" s="232">
        <v>100</v>
      </c>
      <c r="F70" s="232">
        <v>0</v>
      </c>
      <c r="G70" s="232">
        <v>0</v>
      </c>
      <c r="H70" s="232">
        <v>100</v>
      </c>
      <c r="I70" s="232">
        <v>0</v>
      </c>
      <c r="J70" s="232">
        <v>100</v>
      </c>
      <c r="K70" s="232">
        <v>0</v>
      </c>
      <c r="L70" s="232">
        <v>0</v>
      </c>
      <c r="M70" s="232">
        <v>0</v>
      </c>
      <c r="N70" s="232">
        <v>100</v>
      </c>
      <c r="O70" s="232">
        <v>40</v>
      </c>
      <c r="P70" s="232">
        <v>60</v>
      </c>
      <c r="Q70" s="232">
        <v>0</v>
      </c>
      <c r="R70" s="232">
        <v>0</v>
      </c>
      <c r="S70" s="232">
        <v>100</v>
      </c>
      <c r="T70" s="232">
        <v>0</v>
      </c>
      <c r="U70" s="232">
        <v>70</v>
      </c>
      <c r="V70" s="232">
        <v>30</v>
      </c>
      <c r="W70" s="232">
        <v>0</v>
      </c>
      <c r="X70" s="232">
        <v>15</v>
      </c>
      <c r="Y70" s="232">
        <v>68</v>
      </c>
      <c r="Z70" s="232">
        <v>17</v>
      </c>
      <c r="AA70" s="232">
        <v>15</v>
      </c>
      <c r="AB70" s="232">
        <v>85</v>
      </c>
      <c r="AC70" s="232">
        <v>0</v>
      </c>
      <c r="AD70" s="232">
        <v>15</v>
      </c>
      <c r="AE70" s="232">
        <v>0</v>
      </c>
      <c r="AF70" s="232">
        <v>85</v>
      </c>
    </row>
    <row r="71" spans="1:32" ht="15.75">
      <c r="A71" s="231">
        <v>61</v>
      </c>
      <c r="B71" s="39" t="s">
        <v>184</v>
      </c>
      <c r="C71" s="232">
        <v>0</v>
      </c>
      <c r="D71" s="232">
        <v>0</v>
      </c>
      <c r="E71" s="232">
        <v>100</v>
      </c>
      <c r="F71" s="232">
        <v>0</v>
      </c>
      <c r="G71" s="232">
        <v>0</v>
      </c>
      <c r="H71" s="232">
        <v>100</v>
      </c>
      <c r="I71" s="232">
        <v>0</v>
      </c>
      <c r="J71" s="232">
        <v>100</v>
      </c>
      <c r="K71" s="232">
        <v>0</v>
      </c>
      <c r="L71" s="232">
        <v>0</v>
      </c>
      <c r="M71" s="232">
        <v>0</v>
      </c>
      <c r="N71" s="232">
        <v>100</v>
      </c>
      <c r="O71" s="232">
        <v>40</v>
      </c>
      <c r="P71" s="232">
        <v>60</v>
      </c>
      <c r="Q71" s="232">
        <v>0</v>
      </c>
      <c r="R71" s="232">
        <v>0</v>
      </c>
      <c r="S71" s="232">
        <v>100</v>
      </c>
      <c r="T71" s="232">
        <v>0</v>
      </c>
      <c r="U71" s="232">
        <v>70</v>
      </c>
      <c r="V71" s="232">
        <v>30</v>
      </c>
      <c r="W71" s="232">
        <v>0</v>
      </c>
      <c r="X71" s="232">
        <v>15</v>
      </c>
      <c r="Y71" s="232">
        <v>68</v>
      </c>
      <c r="Z71" s="232">
        <v>17</v>
      </c>
      <c r="AA71" s="232">
        <v>15</v>
      </c>
      <c r="AB71" s="232">
        <v>85</v>
      </c>
      <c r="AC71" s="232">
        <v>0</v>
      </c>
      <c r="AD71" s="232">
        <v>15</v>
      </c>
      <c r="AE71" s="232">
        <v>0</v>
      </c>
      <c r="AF71" s="232">
        <v>85</v>
      </c>
    </row>
    <row r="72" spans="1:32" ht="15.75">
      <c r="A72" s="231">
        <v>62</v>
      </c>
      <c r="B72" s="39" t="s">
        <v>185</v>
      </c>
      <c r="C72" s="232">
        <v>0</v>
      </c>
      <c r="D72" s="232">
        <v>0</v>
      </c>
      <c r="E72" s="232">
        <v>100</v>
      </c>
      <c r="F72" s="232">
        <v>0</v>
      </c>
      <c r="G72" s="232">
        <v>0</v>
      </c>
      <c r="H72" s="232">
        <v>100</v>
      </c>
      <c r="I72" s="232">
        <v>0</v>
      </c>
      <c r="J72" s="232">
        <v>100</v>
      </c>
      <c r="K72" s="232">
        <v>0</v>
      </c>
      <c r="L72" s="232">
        <v>0</v>
      </c>
      <c r="M72" s="232">
        <v>0</v>
      </c>
      <c r="N72" s="232">
        <v>100</v>
      </c>
      <c r="O72" s="232">
        <v>40</v>
      </c>
      <c r="P72" s="232">
        <v>60</v>
      </c>
      <c r="Q72" s="232">
        <v>0</v>
      </c>
      <c r="R72" s="232">
        <v>0</v>
      </c>
      <c r="S72" s="232">
        <v>100</v>
      </c>
      <c r="T72" s="232">
        <v>0</v>
      </c>
      <c r="U72" s="232">
        <v>70</v>
      </c>
      <c r="V72" s="232">
        <v>30</v>
      </c>
      <c r="W72" s="232">
        <v>0</v>
      </c>
      <c r="X72" s="232">
        <v>15</v>
      </c>
      <c r="Y72" s="232">
        <v>68</v>
      </c>
      <c r="Z72" s="232">
        <v>17</v>
      </c>
      <c r="AA72" s="232">
        <v>15</v>
      </c>
      <c r="AB72" s="232">
        <v>85</v>
      </c>
      <c r="AC72" s="232">
        <v>0</v>
      </c>
      <c r="AD72" s="232">
        <v>15</v>
      </c>
      <c r="AE72" s="232">
        <v>0</v>
      </c>
      <c r="AF72" s="232">
        <v>85</v>
      </c>
    </row>
    <row r="73" spans="1:32" ht="15.75">
      <c r="A73" s="231">
        <v>63</v>
      </c>
      <c r="B73" s="39" t="s">
        <v>19</v>
      </c>
      <c r="C73" s="232">
        <v>0</v>
      </c>
      <c r="D73" s="232">
        <v>0</v>
      </c>
      <c r="E73" s="232">
        <v>100</v>
      </c>
      <c r="F73" s="232">
        <v>0</v>
      </c>
      <c r="G73" s="232">
        <v>0</v>
      </c>
      <c r="H73" s="232">
        <v>100</v>
      </c>
      <c r="I73" s="232">
        <v>0</v>
      </c>
      <c r="J73" s="232">
        <v>100</v>
      </c>
      <c r="K73" s="232">
        <v>0</v>
      </c>
      <c r="L73" s="232">
        <v>0</v>
      </c>
      <c r="M73" s="232">
        <v>0</v>
      </c>
      <c r="N73" s="232">
        <v>100</v>
      </c>
      <c r="O73" s="232">
        <v>40</v>
      </c>
      <c r="P73" s="232">
        <v>60</v>
      </c>
      <c r="Q73" s="232">
        <v>0</v>
      </c>
      <c r="R73" s="232">
        <v>0</v>
      </c>
      <c r="S73" s="232">
        <v>100</v>
      </c>
      <c r="T73" s="232">
        <v>0</v>
      </c>
      <c r="U73" s="232">
        <v>70</v>
      </c>
      <c r="V73" s="232">
        <v>30</v>
      </c>
      <c r="W73" s="232">
        <v>0</v>
      </c>
      <c r="X73" s="232">
        <v>15</v>
      </c>
      <c r="Y73" s="232">
        <v>68</v>
      </c>
      <c r="Z73" s="232">
        <v>17</v>
      </c>
      <c r="AA73" s="232">
        <v>15</v>
      </c>
      <c r="AB73" s="232">
        <v>85</v>
      </c>
      <c r="AC73" s="232">
        <v>0</v>
      </c>
      <c r="AD73" s="232">
        <v>15</v>
      </c>
      <c r="AE73" s="232">
        <v>0</v>
      </c>
      <c r="AF73" s="232">
        <v>85</v>
      </c>
    </row>
    <row r="74" spans="1:32" ht="15.75">
      <c r="A74" s="231">
        <v>64</v>
      </c>
      <c r="B74" s="39" t="s">
        <v>224</v>
      </c>
      <c r="C74" s="232">
        <v>0</v>
      </c>
      <c r="D74" s="232">
        <v>0</v>
      </c>
      <c r="E74" s="232">
        <v>100</v>
      </c>
      <c r="F74" s="232">
        <v>0</v>
      </c>
      <c r="G74" s="232">
        <v>0</v>
      </c>
      <c r="H74" s="232">
        <v>100</v>
      </c>
      <c r="I74" s="232">
        <v>0</v>
      </c>
      <c r="J74" s="232">
        <v>100</v>
      </c>
      <c r="K74" s="232">
        <v>0</v>
      </c>
      <c r="L74" s="232">
        <v>0</v>
      </c>
      <c r="M74" s="232">
        <v>0</v>
      </c>
      <c r="N74" s="232">
        <v>100</v>
      </c>
      <c r="O74" s="232">
        <v>40</v>
      </c>
      <c r="P74" s="232">
        <v>60</v>
      </c>
      <c r="Q74" s="232">
        <v>0</v>
      </c>
      <c r="R74" s="232">
        <v>0</v>
      </c>
      <c r="S74" s="232">
        <v>100</v>
      </c>
      <c r="T74" s="232">
        <v>0</v>
      </c>
      <c r="U74" s="232">
        <v>70</v>
      </c>
      <c r="V74" s="232">
        <v>30</v>
      </c>
      <c r="W74" s="232">
        <v>0</v>
      </c>
      <c r="X74" s="232">
        <v>15</v>
      </c>
      <c r="Y74" s="232">
        <v>68</v>
      </c>
      <c r="Z74" s="232">
        <v>17</v>
      </c>
      <c r="AA74" s="232">
        <v>15</v>
      </c>
      <c r="AB74" s="232">
        <v>85</v>
      </c>
      <c r="AC74" s="232">
        <v>0</v>
      </c>
      <c r="AD74" s="232">
        <v>15</v>
      </c>
      <c r="AE74" s="232">
        <v>0</v>
      </c>
      <c r="AF74" s="232">
        <v>85</v>
      </c>
    </row>
    <row r="75" spans="1:32" ht="15.75">
      <c r="A75" s="231">
        <v>65</v>
      </c>
      <c r="B75" s="39" t="s">
        <v>18</v>
      </c>
      <c r="C75" s="232">
        <v>0</v>
      </c>
      <c r="D75" s="232">
        <v>0</v>
      </c>
      <c r="E75" s="232">
        <v>100</v>
      </c>
      <c r="F75" s="232">
        <v>0</v>
      </c>
      <c r="G75" s="232">
        <v>0</v>
      </c>
      <c r="H75" s="232">
        <v>100</v>
      </c>
      <c r="I75" s="232">
        <v>0</v>
      </c>
      <c r="J75" s="232">
        <v>100</v>
      </c>
      <c r="K75" s="232">
        <v>0</v>
      </c>
      <c r="L75" s="232">
        <v>0</v>
      </c>
      <c r="M75" s="232">
        <v>0</v>
      </c>
      <c r="N75" s="232">
        <v>100</v>
      </c>
      <c r="O75" s="232">
        <v>40</v>
      </c>
      <c r="P75" s="232">
        <v>60</v>
      </c>
      <c r="Q75" s="232">
        <v>0</v>
      </c>
      <c r="R75" s="232">
        <v>0</v>
      </c>
      <c r="S75" s="232">
        <v>100</v>
      </c>
      <c r="T75" s="232">
        <v>0</v>
      </c>
      <c r="U75" s="232">
        <v>70</v>
      </c>
      <c r="V75" s="232">
        <v>30</v>
      </c>
      <c r="W75" s="232">
        <v>0</v>
      </c>
      <c r="X75" s="232">
        <v>15</v>
      </c>
      <c r="Y75" s="232">
        <v>68</v>
      </c>
      <c r="Z75" s="232">
        <v>17</v>
      </c>
      <c r="AA75" s="232">
        <v>15</v>
      </c>
      <c r="AB75" s="232">
        <v>85</v>
      </c>
      <c r="AC75" s="232">
        <v>0</v>
      </c>
      <c r="AD75" s="232">
        <v>15</v>
      </c>
      <c r="AE75" s="232">
        <v>0</v>
      </c>
      <c r="AF75" s="232">
        <v>85</v>
      </c>
    </row>
    <row r="76" spans="1:32" ht="15.75">
      <c r="A76" s="231">
        <v>66</v>
      </c>
      <c r="B76" s="39" t="s">
        <v>20</v>
      </c>
      <c r="C76" s="232">
        <v>0</v>
      </c>
      <c r="D76" s="232">
        <v>0</v>
      </c>
      <c r="E76" s="232">
        <v>100</v>
      </c>
      <c r="F76" s="232">
        <v>0</v>
      </c>
      <c r="G76" s="232">
        <v>0</v>
      </c>
      <c r="H76" s="232">
        <v>100</v>
      </c>
      <c r="I76" s="232">
        <v>0</v>
      </c>
      <c r="J76" s="232">
        <v>100</v>
      </c>
      <c r="K76" s="232">
        <v>0</v>
      </c>
      <c r="L76" s="232">
        <v>0</v>
      </c>
      <c r="M76" s="232">
        <v>0</v>
      </c>
      <c r="N76" s="232">
        <v>100</v>
      </c>
      <c r="O76" s="232">
        <v>40</v>
      </c>
      <c r="P76" s="232">
        <v>60</v>
      </c>
      <c r="Q76" s="232">
        <v>0</v>
      </c>
      <c r="R76" s="232">
        <v>0</v>
      </c>
      <c r="S76" s="232">
        <v>100</v>
      </c>
      <c r="T76" s="232">
        <v>0</v>
      </c>
      <c r="U76" s="232">
        <v>70</v>
      </c>
      <c r="V76" s="232">
        <v>30</v>
      </c>
      <c r="W76" s="232">
        <v>0</v>
      </c>
      <c r="X76" s="232">
        <v>15</v>
      </c>
      <c r="Y76" s="232">
        <v>68</v>
      </c>
      <c r="Z76" s="232">
        <v>17</v>
      </c>
      <c r="AA76" s="232">
        <v>15</v>
      </c>
      <c r="AB76" s="232">
        <v>85</v>
      </c>
      <c r="AC76" s="232">
        <v>0</v>
      </c>
      <c r="AD76" s="232">
        <v>15</v>
      </c>
      <c r="AE76" s="232">
        <v>0</v>
      </c>
      <c r="AF76" s="232">
        <v>85</v>
      </c>
    </row>
    <row r="77" spans="1:32" ht="15.75">
      <c r="A77" s="231">
        <v>67</v>
      </c>
      <c r="B77" s="39" t="s">
        <v>225</v>
      </c>
      <c r="C77" s="232">
        <v>0</v>
      </c>
      <c r="D77" s="232">
        <v>0</v>
      </c>
      <c r="E77" s="232">
        <v>100</v>
      </c>
      <c r="F77" s="232">
        <v>0</v>
      </c>
      <c r="G77" s="232">
        <v>0</v>
      </c>
      <c r="H77" s="232">
        <v>100</v>
      </c>
      <c r="I77" s="232">
        <v>0</v>
      </c>
      <c r="J77" s="232">
        <v>100</v>
      </c>
      <c r="K77" s="232">
        <v>0</v>
      </c>
      <c r="L77" s="232">
        <v>0</v>
      </c>
      <c r="M77" s="232">
        <v>0</v>
      </c>
      <c r="N77" s="232">
        <v>100</v>
      </c>
      <c r="O77" s="232">
        <v>40</v>
      </c>
      <c r="P77" s="232">
        <v>60</v>
      </c>
      <c r="Q77" s="232">
        <v>0</v>
      </c>
      <c r="R77" s="232">
        <v>0</v>
      </c>
      <c r="S77" s="232">
        <v>100</v>
      </c>
      <c r="T77" s="232">
        <v>0</v>
      </c>
      <c r="U77" s="232">
        <v>70</v>
      </c>
      <c r="V77" s="232">
        <v>30</v>
      </c>
      <c r="W77" s="232">
        <v>0</v>
      </c>
      <c r="X77" s="232">
        <v>15</v>
      </c>
      <c r="Y77" s="232">
        <v>68</v>
      </c>
      <c r="Z77" s="232">
        <v>17</v>
      </c>
      <c r="AA77" s="232">
        <v>15</v>
      </c>
      <c r="AB77" s="232">
        <v>85</v>
      </c>
      <c r="AC77" s="232">
        <v>0</v>
      </c>
      <c r="AD77" s="232">
        <v>15</v>
      </c>
      <c r="AE77" s="232">
        <v>0</v>
      </c>
      <c r="AF77" s="232">
        <v>85</v>
      </c>
    </row>
    <row r="78" spans="1:32" ht="15.75">
      <c r="A78" s="231">
        <v>68</v>
      </c>
      <c r="B78" s="39" t="s">
        <v>21</v>
      </c>
      <c r="C78" s="232">
        <v>0</v>
      </c>
      <c r="D78" s="232">
        <v>0</v>
      </c>
      <c r="E78" s="232">
        <v>100</v>
      </c>
      <c r="F78" s="232">
        <v>0</v>
      </c>
      <c r="G78" s="232">
        <v>0</v>
      </c>
      <c r="H78" s="232">
        <v>100</v>
      </c>
      <c r="I78" s="232">
        <v>0</v>
      </c>
      <c r="J78" s="232">
        <v>100</v>
      </c>
      <c r="K78" s="232">
        <v>0</v>
      </c>
      <c r="L78" s="232">
        <v>0</v>
      </c>
      <c r="M78" s="232">
        <v>0</v>
      </c>
      <c r="N78" s="232">
        <v>100</v>
      </c>
      <c r="O78" s="232">
        <v>40</v>
      </c>
      <c r="P78" s="232">
        <v>60</v>
      </c>
      <c r="Q78" s="232">
        <v>0</v>
      </c>
      <c r="R78" s="232">
        <v>0</v>
      </c>
      <c r="S78" s="232">
        <v>100</v>
      </c>
      <c r="T78" s="232">
        <v>0</v>
      </c>
      <c r="U78" s="232">
        <v>70</v>
      </c>
      <c r="V78" s="232">
        <v>30</v>
      </c>
      <c r="W78" s="232">
        <v>0</v>
      </c>
      <c r="X78" s="232">
        <v>15</v>
      </c>
      <c r="Y78" s="232">
        <v>68</v>
      </c>
      <c r="Z78" s="232">
        <v>17</v>
      </c>
      <c r="AA78" s="232">
        <v>15</v>
      </c>
      <c r="AB78" s="232">
        <v>85</v>
      </c>
      <c r="AC78" s="232">
        <v>0</v>
      </c>
      <c r="AD78" s="232">
        <v>15</v>
      </c>
      <c r="AE78" s="232">
        <v>0</v>
      </c>
      <c r="AF78" s="232">
        <v>85</v>
      </c>
    </row>
    <row r="79" spans="1:32" s="390" customFormat="1" ht="15.75">
      <c r="A79" s="387">
        <v>69</v>
      </c>
      <c r="B79" s="388" t="s">
        <v>55</v>
      </c>
      <c r="C79" s="391">
        <v>0</v>
      </c>
      <c r="D79" s="391">
        <v>50</v>
      </c>
      <c r="E79" s="391">
        <v>50</v>
      </c>
      <c r="F79" s="391">
        <v>0</v>
      </c>
      <c r="G79" s="391">
        <v>50</v>
      </c>
      <c r="H79" s="391">
        <v>50</v>
      </c>
      <c r="I79" s="391">
        <v>0</v>
      </c>
      <c r="J79" s="391">
        <v>100</v>
      </c>
      <c r="K79" s="391">
        <v>0</v>
      </c>
      <c r="L79" s="391">
        <v>0</v>
      </c>
      <c r="M79" s="391">
        <v>50</v>
      </c>
      <c r="N79" s="391">
        <v>50</v>
      </c>
      <c r="O79" s="232">
        <v>40</v>
      </c>
      <c r="P79" s="232">
        <v>60</v>
      </c>
      <c r="Q79" s="232">
        <v>0</v>
      </c>
      <c r="R79" s="232">
        <v>0</v>
      </c>
      <c r="S79" s="232">
        <v>100</v>
      </c>
      <c r="T79" s="232">
        <v>0</v>
      </c>
      <c r="U79" s="391">
        <v>70</v>
      </c>
      <c r="V79" s="391">
        <v>30</v>
      </c>
      <c r="W79" s="391">
        <v>0</v>
      </c>
      <c r="X79" s="391">
        <v>15</v>
      </c>
      <c r="Y79" s="391">
        <v>68</v>
      </c>
      <c r="Z79" s="391">
        <v>17</v>
      </c>
      <c r="AA79" s="391">
        <v>15</v>
      </c>
      <c r="AB79" s="391">
        <v>85</v>
      </c>
      <c r="AC79" s="391">
        <v>0</v>
      </c>
      <c r="AD79" s="391">
        <v>15</v>
      </c>
      <c r="AE79" s="391">
        <v>0</v>
      </c>
      <c r="AF79" s="391">
        <v>85</v>
      </c>
    </row>
    <row r="80" spans="1:32" ht="15.75">
      <c r="A80" s="231">
        <v>70</v>
      </c>
      <c r="B80" s="39" t="s">
        <v>56</v>
      </c>
      <c r="C80" s="232">
        <v>0</v>
      </c>
      <c r="D80" s="232">
        <v>0</v>
      </c>
      <c r="E80" s="232">
        <v>100</v>
      </c>
      <c r="F80" s="232">
        <v>0</v>
      </c>
      <c r="G80" s="232">
        <v>0</v>
      </c>
      <c r="H80" s="232">
        <v>100</v>
      </c>
      <c r="I80" s="232">
        <v>0</v>
      </c>
      <c r="J80" s="232">
        <v>100</v>
      </c>
      <c r="K80" s="232">
        <v>0</v>
      </c>
      <c r="L80" s="232">
        <v>0</v>
      </c>
      <c r="M80" s="232">
        <v>0</v>
      </c>
      <c r="N80" s="232">
        <v>100</v>
      </c>
      <c r="O80" s="232">
        <v>40</v>
      </c>
      <c r="P80" s="232">
        <v>60</v>
      </c>
      <c r="Q80" s="232">
        <v>0</v>
      </c>
      <c r="R80" s="232">
        <v>0</v>
      </c>
      <c r="S80" s="232">
        <v>100</v>
      </c>
      <c r="T80" s="232">
        <v>0</v>
      </c>
      <c r="U80" s="232">
        <v>70</v>
      </c>
      <c r="V80" s="232">
        <v>30</v>
      </c>
      <c r="W80" s="232">
        <v>0</v>
      </c>
      <c r="X80" s="232">
        <v>15</v>
      </c>
      <c r="Y80" s="232">
        <v>68</v>
      </c>
      <c r="Z80" s="232">
        <v>17</v>
      </c>
      <c r="AA80" s="232">
        <v>15</v>
      </c>
      <c r="AB80" s="232">
        <v>85</v>
      </c>
      <c r="AC80" s="232">
        <v>0</v>
      </c>
      <c r="AD80" s="232">
        <v>15</v>
      </c>
      <c r="AE80" s="232">
        <v>0</v>
      </c>
      <c r="AF80" s="232">
        <v>85</v>
      </c>
    </row>
    <row r="81" spans="1:32" s="390" customFormat="1" ht="15.75">
      <c r="A81" s="387">
        <v>71</v>
      </c>
      <c r="B81" s="388" t="s">
        <v>57</v>
      </c>
      <c r="C81" s="391">
        <v>0</v>
      </c>
      <c r="D81" s="391">
        <v>40</v>
      </c>
      <c r="E81" s="391">
        <v>60</v>
      </c>
      <c r="F81" s="391">
        <v>0</v>
      </c>
      <c r="G81" s="391">
        <v>40</v>
      </c>
      <c r="H81" s="391">
        <v>60</v>
      </c>
      <c r="I81" s="391">
        <v>0</v>
      </c>
      <c r="J81" s="391">
        <v>100</v>
      </c>
      <c r="K81" s="391">
        <v>0</v>
      </c>
      <c r="L81" s="391">
        <v>0</v>
      </c>
      <c r="M81" s="391">
        <v>40</v>
      </c>
      <c r="N81" s="391">
        <v>60</v>
      </c>
      <c r="O81" s="232">
        <v>40</v>
      </c>
      <c r="P81" s="232">
        <v>60</v>
      </c>
      <c r="Q81" s="232">
        <v>0</v>
      </c>
      <c r="R81" s="232">
        <v>0</v>
      </c>
      <c r="S81" s="232">
        <v>100</v>
      </c>
      <c r="T81" s="232">
        <v>0</v>
      </c>
      <c r="U81" s="391">
        <v>70</v>
      </c>
      <c r="V81" s="391">
        <v>30</v>
      </c>
      <c r="W81" s="391">
        <v>0</v>
      </c>
      <c r="X81" s="391">
        <v>15</v>
      </c>
      <c r="Y81" s="391">
        <v>68</v>
      </c>
      <c r="Z81" s="391">
        <v>17</v>
      </c>
      <c r="AA81" s="391">
        <v>15</v>
      </c>
      <c r="AB81" s="391">
        <v>85</v>
      </c>
      <c r="AC81" s="391">
        <v>0</v>
      </c>
      <c r="AD81" s="391">
        <v>15</v>
      </c>
      <c r="AE81" s="391">
        <v>0</v>
      </c>
      <c r="AF81" s="391">
        <v>85</v>
      </c>
    </row>
    <row r="82" spans="1:32" ht="15.75">
      <c r="A82" s="231">
        <v>72</v>
      </c>
      <c r="B82" s="39" t="s">
        <v>71</v>
      </c>
      <c r="C82" s="232">
        <v>0</v>
      </c>
      <c r="D82" s="232">
        <v>0</v>
      </c>
      <c r="E82" s="232">
        <v>100</v>
      </c>
      <c r="F82" s="232">
        <v>0</v>
      </c>
      <c r="G82" s="232">
        <v>0</v>
      </c>
      <c r="H82" s="232">
        <v>100</v>
      </c>
      <c r="I82" s="232">
        <v>0</v>
      </c>
      <c r="J82" s="232">
        <v>100</v>
      </c>
      <c r="K82" s="232">
        <v>0</v>
      </c>
      <c r="L82" s="232">
        <v>0</v>
      </c>
      <c r="M82" s="232">
        <v>0</v>
      </c>
      <c r="N82" s="232">
        <v>100</v>
      </c>
      <c r="O82" s="232">
        <v>40</v>
      </c>
      <c r="P82" s="232">
        <v>60</v>
      </c>
      <c r="Q82" s="232">
        <v>0</v>
      </c>
      <c r="R82" s="232">
        <v>0</v>
      </c>
      <c r="S82" s="232">
        <v>100</v>
      </c>
      <c r="T82" s="232">
        <v>0</v>
      </c>
      <c r="U82" s="232">
        <v>70</v>
      </c>
      <c r="V82" s="232">
        <v>30</v>
      </c>
      <c r="W82" s="232">
        <v>0</v>
      </c>
      <c r="X82" s="232">
        <v>15</v>
      </c>
      <c r="Y82" s="232">
        <v>68</v>
      </c>
      <c r="Z82" s="232">
        <v>17</v>
      </c>
      <c r="AA82" s="232">
        <v>15</v>
      </c>
      <c r="AB82" s="232">
        <v>85</v>
      </c>
      <c r="AC82" s="232">
        <v>0</v>
      </c>
      <c r="AD82" s="232">
        <v>15</v>
      </c>
      <c r="AE82" s="232">
        <v>0</v>
      </c>
      <c r="AF82" s="232">
        <v>85</v>
      </c>
    </row>
    <row r="83" spans="1:32" ht="15.75">
      <c r="A83" s="231">
        <v>73</v>
      </c>
      <c r="B83" s="39" t="s">
        <v>70</v>
      </c>
      <c r="C83" s="232">
        <v>0</v>
      </c>
      <c r="D83" s="232">
        <v>0</v>
      </c>
      <c r="E83" s="232">
        <v>100</v>
      </c>
      <c r="F83" s="232">
        <v>0</v>
      </c>
      <c r="G83" s="232">
        <v>0</v>
      </c>
      <c r="H83" s="232">
        <v>100</v>
      </c>
      <c r="I83" s="232">
        <v>0</v>
      </c>
      <c r="J83" s="232">
        <v>100</v>
      </c>
      <c r="K83" s="232">
        <v>0</v>
      </c>
      <c r="L83" s="232">
        <v>0</v>
      </c>
      <c r="M83" s="232">
        <v>0</v>
      </c>
      <c r="N83" s="232">
        <v>100</v>
      </c>
      <c r="O83" s="232">
        <v>40</v>
      </c>
      <c r="P83" s="232">
        <v>60</v>
      </c>
      <c r="Q83" s="232">
        <v>0</v>
      </c>
      <c r="R83" s="232">
        <v>0</v>
      </c>
      <c r="S83" s="232">
        <v>100</v>
      </c>
      <c r="T83" s="232">
        <v>0</v>
      </c>
      <c r="U83" s="232">
        <v>70</v>
      </c>
      <c r="V83" s="232">
        <v>30</v>
      </c>
      <c r="W83" s="232">
        <v>0</v>
      </c>
      <c r="X83" s="232">
        <v>15</v>
      </c>
      <c r="Y83" s="232">
        <v>68</v>
      </c>
      <c r="Z83" s="232">
        <v>17</v>
      </c>
      <c r="AA83" s="232">
        <v>15</v>
      </c>
      <c r="AB83" s="232">
        <v>85</v>
      </c>
      <c r="AC83" s="232">
        <v>0</v>
      </c>
      <c r="AD83" s="232">
        <v>15</v>
      </c>
      <c r="AE83" s="232">
        <v>0</v>
      </c>
      <c r="AF83" s="232">
        <v>85</v>
      </c>
    </row>
    <row r="84" spans="1:32" ht="15.75">
      <c r="A84" s="231">
        <v>74</v>
      </c>
      <c r="B84" s="39" t="s">
        <v>72</v>
      </c>
      <c r="C84" s="232">
        <v>0</v>
      </c>
      <c r="D84" s="232">
        <v>0</v>
      </c>
      <c r="E84" s="232">
        <v>100</v>
      </c>
      <c r="F84" s="232">
        <v>0</v>
      </c>
      <c r="G84" s="232">
        <v>0</v>
      </c>
      <c r="H84" s="232">
        <v>100</v>
      </c>
      <c r="I84" s="232">
        <v>0</v>
      </c>
      <c r="J84" s="232">
        <v>100</v>
      </c>
      <c r="K84" s="232">
        <v>0</v>
      </c>
      <c r="L84" s="232">
        <v>0</v>
      </c>
      <c r="M84" s="232">
        <v>0</v>
      </c>
      <c r="N84" s="232">
        <v>100</v>
      </c>
      <c r="O84" s="232">
        <v>40</v>
      </c>
      <c r="P84" s="232">
        <v>60</v>
      </c>
      <c r="Q84" s="232">
        <v>0</v>
      </c>
      <c r="R84" s="232">
        <v>0</v>
      </c>
      <c r="S84" s="232">
        <v>100</v>
      </c>
      <c r="T84" s="232">
        <v>0</v>
      </c>
      <c r="U84" s="232">
        <v>70</v>
      </c>
      <c r="V84" s="232">
        <v>30</v>
      </c>
      <c r="W84" s="232">
        <v>0</v>
      </c>
      <c r="X84" s="232">
        <v>15</v>
      </c>
      <c r="Y84" s="232">
        <v>68</v>
      </c>
      <c r="Z84" s="232">
        <v>17</v>
      </c>
      <c r="AA84" s="232">
        <v>15</v>
      </c>
      <c r="AB84" s="232">
        <v>85</v>
      </c>
      <c r="AC84" s="232">
        <v>0</v>
      </c>
      <c r="AD84" s="232">
        <v>15</v>
      </c>
      <c r="AE84" s="232">
        <v>0</v>
      </c>
      <c r="AF84" s="232">
        <v>85</v>
      </c>
    </row>
    <row r="85" spans="1:32" ht="15.75">
      <c r="A85" s="231">
        <v>75</v>
      </c>
      <c r="B85" s="39" t="s">
        <v>61</v>
      </c>
      <c r="C85" s="232">
        <v>0</v>
      </c>
      <c r="D85" s="232">
        <v>0</v>
      </c>
      <c r="E85" s="232">
        <v>100</v>
      </c>
      <c r="F85" s="232">
        <v>0</v>
      </c>
      <c r="G85" s="232">
        <v>0</v>
      </c>
      <c r="H85" s="232">
        <v>100</v>
      </c>
      <c r="I85" s="232">
        <v>0</v>
      </c>
      <c r="J85" s="232">
        <v>100</v>
      </c>
      <c r="K85" s="232">
        <v>0</v>
      </c>
      <c r="L85" s="232">
        <v>0</v>
      </c>
      <c r="M85" s="232">
        <v>0</v>
      </c>
      <c r="N85" s="232">
        <v>100</v>
      </c>
      <c r="O85" s="232">
        <v>40</v>
      </c>
      <c r="P85" s="232">
        <v>60</v>
      </c>
      <c r="Q85" s="232">
        <v>0</v>
      </c>
      <c r="R85" s="232">
        <v>0</v>
      </c>
      <c r="S85" s="232">
        <v>100</v>
      </c>
      <c r="T85" s="232">
        <v>0</v>
      </c>
      <c r="U85" s="232">
        <v>70</v>
      </c>
      <c r="V85" s="232">
        <v>30</v>
      </c>
      <c r="W85" s="232">
        <v>0</v>
      </c>
      <c r="X85" s="232">
        <v>15</v>
      </c>
      <c r="Y85" s="232">
        <v>68</v>
      </c>
      <c r="Z85" s="232">
        <v>17</v>
      </c>
      <c r="AA85" s="232">
        <v>15</v>
      </c>
      <c r="AB85" s="232">
        <v>85</v>
      </c>
      <c r="AC85" s="232">
        <v>0</v>
      </c>
      <c r="AD85" s="232">
        <v>15</v>
      </c>
      <c r="AE85" s="232">
        <v>0</v>
      </c>
      <c r="AF85" s="232">
        <v>85</v>
      </c>
    </row>
    <row r="86" spans="1:32" ht="15.75">
      <c r="A86" s="231">
        <v>76</v>
      </c>
      <c r="B86" s="39" t="s">
        <v>62</v>
      </c>
      <c r="C86" s="232">
        <v>0</v>
      </c>
      <c r="D86" s="232">
        <v>0</v>
      </c>
      <c r="E86" s="232">
        <v>100</v>
      </c>
      <c r="F86" s="232">
        <v>0</v>
      </c>
      <c r="G86" s="232">
        <v>0</v>
      </c>
      <c r="H86" s="232">
        <v>100</v>
      </c>
      <c r="I86" s="232">
        <v>0</v>
      </c>
      <c r="J86" s="232">
        <v>100</v>
      </c>
      <c r="K86" s="232">
        <v>0</v>
      </c>
      <c r="L86" s="232">
        <v>0</v>
      </c>
      <c r="M86" s="232">
        <v>0</v>
      </c>
      <c r="N86" s="232">
        <v>100</v>
      </c>
      <c r="O86" s="232">
        <v>40</v>
      </c>
      <c r="P86" s="232">
        <v>60</v>
      </c>
      <c r="Q86" s="232">
        <v>0</v>
      </c>
      <c r="R86" s="232">
        <v>0</v>
      </c>
      <c r="S86" s="232">
        <v>100</v>
      </c>
      <c r="T86" s="232">
        <v>0</v>
      </c>
      <c r="U86" s="232">
        <v>70</v>
      </c>
      <c r="V86" s="232">
        <v>30</v>
      </c>
      <c r="W86" s="232">
        <v>0</v>
      </c>
      <c r="X86" s="232">
        <v>15</v>
      </c>
      <c r="Y86" s="232">
        <v>68</v>
      </c>
      <c r="Z86" s="232">
        <v>17</v>
      </c>
      <c r="AA86" s="232">
        <v>15</v>
      </c>
      <c r="AB86" s="232">
        <v>85</v>
      </c>
      <c r="AC86" s="232">
        <v>0</v>
      </c>
      <c r="AD86" s="232">
        <v>15</v>
      </c>
      <c r="AE86" s="232">
        <v>0</v>
      </c>
      <c r="AF86" s="232">
        <v>85</v>
      </c>
    </row>
    <row r="87" spans="1:32" ht="15.75">
      <c r="A87" s="231">
        <v>77</v>
      </c>
      <c r="B87" s="39" t="s">
        <v>58</v>
      </c>
      <c r="C87" s="232">
        <v>0</v>
      </c>
      <c r="D87" s="232">
        <v>0</v>
      </c>
      <c r="E87" s="232">
        <v>100</v>
      </c>
      <c r="F87" s="232">
        <v>0</v>
      </c>
      <c r="G87" s="232">
        <v>0</v>
      </c>
      <c r="H87" s="232">
        <v>100</v>
      </c>
      <c r="I87" s="232">
        <v>0</v>
      </c>
      <c r="J87" s="232">
        <v>100</v>
      </c>
      <c r="K87" s="232">
        <v>0</v>
      </c>
      <c r="L87" s="232">
        <v>0</v>
      </c>
      <c r="M87" s="232">
        <v>0</v>
      </c>
      <c r="N87" s="232">
        <v>100</v>
      </c>
      <c r="O87" s="232">
        <v>40</v>
      </c>
      <c r="P87" s="232">
        <v>60</v>
      </c>
      <c r="Q87" s="232">
        <v>0</v>
      </c>
      <c r="R87" s="232">
        <v>0</v>
      </c>
      <c r="S87" s="232">
        <v>100</v>
      </c>
      <c r="T87" s="232">
        <v>0</v>
      </c>
      <c r="U87" s="232">
        <v>70</v>
      </c>
      <c r="V87" s="232">
        <v>30</v>
      </c>
      <c r="W87" s="232">
        <v>0</v>
      </c>
      <c r="X87" s="232">
        <v>15</v>
      </c>
      <c r="Y87" s="232">
        <v>68</v>
      </c>
      <c r="Z87" s="232">
        <v>17</v>
      </c>
      <c r="AA87" s="232">
        <v>15</v>
      </c>
      <c r="AB87" s="232">
        <v>85</v>
      </c>
      <c r="AC87" s="232">
        <v>0</v>
      </c>
      <c r="AD87" s="232">
        <v>15</v>
      </c>
      <c r="AE87" s="232">
        <v>0</v>
      </c>
      <c r="AF87" s="232">
        <v>85</v>
      </c>
    </row>
    <row r="88" spans="1:32" ht="15.75">
      <c r="A88" s="231">
        <v>78</v>
      </c>
      <c r="B88" s="39" t="s">
        <v>59</v>
      </c>
      <c r="C88" s="232">
        <v>0</v>
      </c>
      <c r="D88" s="232">
        <v>0</v>
      </c>
      <c r="E88" s="232">
        <v>100</v>
      </c>
      <c r="F88" s="232">
        <v>0</v>
      </c>
      <c r="G88" s="232">
        <v>0</v>
      </c>
      <c r="H88" s="232">
        <v>100</v>
      </c>
      <c r="I88" s="232">
        <v>0</v>
      </c>
      <c r="J88" s="232">
        <v>100</v>
      </c>
      <c r="K88" s="232">
        <v>0</v>
      </c>
      <c r="L88" s="232">
        <v>0</v>
      </c>
      <c r="M88" s="232">
        <v>0</v>
      </c>
      <c r="N88" s="232">
        <v>100</v>
      </c>
      <c r="O88" s="232">
        <v>40</v>
      </c>
      <c r="P88" s="232">
        <v>60</v>
      </c>
      <c r="Q88" s="232">
        <v>0</v>
      </c>
      <c r="R88" s="232">
        <v>0</v>
      </c>
      <c r="S88" s="232">
        <v>100</v>
      </c>
      <c r="T88" s="232">
        <v>0</v>
      </c>
      <c r="U88" s="232">
        <v>70</v>
      </c>
      <c r="V88" s="232">
        <v>30</v>
      </c>
      <c r="W88" s="232">
        <v>0</v>
      </c>
      <c r="X88" s="232">
        <v>15</v>
      </c>
      <c r="Y88" s="232">
        <v>68</v>
      </c>
      <c r="Z88" s="232">
        <v>17</v>
      </c>
      <c r="AA88" s="232">
        <v>15</v>
      </c>
      <c r="AB88" s="232">
        <v>85</v>
      </c>
      <c r="AC88" s="232">
        <v>0</v>
      </c>
      <c r="AD88" s="232">
        <v>15</v>
      </c>
      <c r="AE88" s="232">
        <v>0</v>
      </c>
      <c r="AF88" s="232">
        <v>85</v>
      </c>
    </row>
    <row r="89" spans="1:32" ht="15.75">
      <c r="A89" s="231">
        <v>79</v>
      </c>
      <c r="B89" s="39" t="s">
        <v>226</v>
      </c>
      <c r="C89" s="232">
        <v>0</v>
      </c>
      <c r="D89" s="232">
        <v>0</v>
      </c>
      <c r="E89" s="232">
        <v>100</v>
      </c>
      <c r="F89" s="232">
        <v>0</v>
      </c>
      <c r="G89" s="232">
        <v>0</v>
      </c>
      <c r="H89" s="232">
        <v>100</v>
      </c>
      <c r="I89" s="232">
        <v>0</v>
      </c>
      <c r="J89" s="232">
        <v>100</v>
      </c>
      <c r="K89" s="232">
        <v>0</v>
      </c>
      <c r="L89" s="232">
        <v>0</v>
      </c>
      <c r="M89" s="232">
        <v>0</v>
      </c>
      <c r="N89" s="232">
        <v>100</v>
      </c>
      <c r="O89" s="232">
        <v>40</v>
      </c>
      <c r="P89" s="232">
        <v>60</v>
      </c>
      <c r="Q89" s="232">
        <v>0</v>
      </c>
      <c r="R89" s="232">
        <v>0</v>
      </c>
      <c r="S89" s="232">
        <v>100</v>
      </c>
      <c r="T89" s="232">
        <v>0</v>
      </c>
      <c r="U89" s="232">
        <v>70</v>
      </c>
      <c r="V89" s="232">
        <v>30</v>
      </c>
      <c r="W89" s="232">
        <v>0</v>
      </c>
      <c r="X89" s="232">
        <v>15</v>
      </c>
      <c r="Y89" s="232">
        <v>68</v>
      </c>
      <c r="Z89" s="232">
        <v>17</v>
      </c>
      <c r="AA89" s="232">
        <v>15</v>
      </c>
      <c r="AB89" s="232">
        <v>85</v>
      </c>
      <c r="AC89" s="232">
        <v>0</v>
      </c>
      <c r="AD89" s="232">
        <v>15</v>
      </c>
      <c r="AE89" s="232">
        <v>0</v>
      </c>
      <c r="AF89" s="232">
        <v>85</v>
      </c>
    </row>
    <row r="90" spans="1:32" ht="15.75">
      <c r="A90" s="231">
        <v>80</v>
      </c>
      <c r="B90" s="39" t="s">
        <v>60</v>
      </c>
      <c r="C90" s="232">
        <v>0</v>
      </c>
      <c r="D90" s="232">
        <v>0</v>
      </c>
      <c r="E90" s="232">
        <v>100</v>
      </c>
      <c r="F90" s="232">
        <v>0</v>
      </c>
      <c r="G90" s="232">
        <v>0</v>
      </c>
      <c r="H90" s="232">
        <v>100</v>
      </c>
      <c r="I90" s="232">
        <v>0</v>
      </c>
      <c r="J90" s="232">
        <v>100</v>
      </c>
      <c r="K90" s="232">
        <v>0</v>
      </c>
      <c r="L90" s="232">
        <v>0</v>
      </c>
      <c r="M90" s="232">
        <v>0</v>
      </c>
      <c r="N90" s="232">
        <v>100</v>
      </c>
      <c r="O90" s="232">
        <v>40</v>
      </c>
      <c r="P90" s="232">
        <v>60</v>
      </c>
      <c r="Q90" s="232">
        <v>0</v>
      </c>
      <c r="R90" s="232">
        <v>0</v>
      </c>
      <c r="S90" s="232">
        <v>100</v>
      </c>
      <c r="T90" s="232">
        <v>0</v>
      </c>
      <c r="U90" s="232">
        <v>70</v>
      </c>
      <c r="V90" s="232">
        <v>30</v>
      </c>
      <c r="W90" s="232">
        <v>0</v>
      </c>
      <c r="X90" s="232">
        <v>15</v>
      </c>
      <c r="Y90" s="232">
        <v>68</v>
      </c>
      <c r="Z90" s="232">
        <v>17</v>
      </c>
      <c r="AA90" s="232">
        <v>15</v>
      </c>
      <c r="AB90" s="232">
        <v>85</v>
      </c>
      <c r="AC90" s="232">
        <v>0</v>
      </c>
      <c r="AD90" s="232">
        <v>15</v>
      </c>
      <c r="AE90" s="232">
        <v>0</v>
      </c>
      <c r="AF90" s="232">
        <v>85</v>
      </c>
    </row>
    <row r="91" spans="1:32" ht="15.75">
      <c r="A91" s="231">
        <v>81</v>
      </c>
      <c r="B91" s="39" t="s">
        <v>76</v>
      </c>
      <c r="C91" s="232">
        <v>0</v>
      </c>
      <c r="D91" s="232">
        <v>0</v>
      </c>
      <c r="E91" s="232">
        <v>100</v>
      </c>
      <c r="F91" s="232">
        <v>0</v>
      </c>
      <c r="G91" s="232">
        <v>0</v>
      </c>
      <c r="H91" s="232">
        <v>100</v>
      </c>
      <c r="I91" s="232">
        <v>0</v>
      </c>
      <c r="J91" s="232">
        <v>100</v>
      </c>
      <c r="K91" s="232">
        <v>0</v>
      </c>
      <c r="L91" s="232">
        <v>0</v>
      </c>
      <c r="M91" s="232">
        <v>0</v>
      </c>
      <c r="N91" s="232">
        <v>100</v>
      </c>
      <c r="O91" s="232">
        <v>40</v>
      </c>
      <c r="P91" s="232">
        <v>60</v>
      </c>
      <c r="Q91" s="232">
        <v>0</v>
      </c>
      <c r="R91" s="232">
        <v>0</v>
      </c>
      <c r="S91" s="232">
        <v>100</v>
      </c>
      <c r="T91" s="232">
        <v>0</v>
      </c>
      <c r="U91" s="232">
        <v>70</v>
      </c>
      <c r="V91" s="232">
        <v>30</v>
      </c>
      <c r="W91" s="232">
        <v>0</v>
      </c>
      <c r="X91" s="232">
        <v>15</v>
      </c>
      <c r="Y91" s="232">
        <v>68</v>
      </c>
      <c r="Z91" s="232">
        <v>17</v>
      </c>
      <c r="AA91" s="232">
        <v>15</v>
      </c>
      <c r="AB91" s="232">
        <v>85</v>
      </c>
      <c r="AC91" s="232">
        <v>0</v>
      </c>
      <c r="AD91" s="232">
        <v>15</v>
      </c>
      <c r="AE91" s="232">
        <v>0</v>
      </c>
      <c r="AF91" s="232">
        <v>85</v>
      </c>
    </row>
    <row r="92" spans="1:32" ht="15.75">
      <c r="A92" s="231">
        <v>82</v>
      </c>
      <c r="B92" s="39" t="s">
        <v>75</v>
      </c>
      <c r="C92" s="232">
        <v>0</v>
      </c>
      <c r="D92" s="232">
        <v>0</v>
      </c>
      <c r="E92" s="232">
        <v>100</v>
      </c>
      <c r="F92" s="232">
        <v>0</v>
      </c>
      <c r="G92" s="232">
        <v>0</v>
      </c>
      <c r="H92" s="232">
        <v>100</v>
      </c>
      <c r="I92" s="232">
        <v>0</v>
      </c>
      <c r="J92" s="232">
        <v>100</v>
      </c>
      <c r="K92" s="232">
        <v>0</v>
      </c>
      <c r="L92" s="232">
        <v>0</v>
      </c>
      <c r="M92" s="232">
        <v>0</v>
      </c>
      <c r="N92" s="232">
        <v>100</v>
      </c>
      <c r="O92" s="232">
        <v>40</v>
      </c>
      <c r="P92" s="232">
        <v>60</v>
      </c>
      <c r="Q92" s="232">
        <v>0</v>
      </c>
      <c r="R92" s="232">
        <v>0</v>
      </c>
      <c r="S92" s="232">
        <v>100</v>
      </c>
      <c r="T92" s="232">
        <v>0</v>
      </c>
      <c r="U92" s="232">
        <v>70</v>
      </c>
      <c r="V92" s="232">
        <v>30</v>
      </c>
      <c r="W92" s="232">
        <v>0</v>
      </c>
      <c r="X92" s="232">
        <v>15</v>
      </c>
      <c r="Y92" s="232">
        <v>68</v>
      </c>
      <c r="Z92" s="232">
        <v>17</v>
      </c>
      <c r="AA92" s="232">
        <v>15</v>
      </c>
      <c r="AB92" s="232">
        <v>85</v>
      </c>
      <c r="AC92" s="232">
        <v>0</v>
      </c>
      <c r="AD92" s="232">
        <v>15</v>
      </c>
      <c r="AE92" s="232">
        <v>0</v>
      </c>
      <c r="AF92" s="232">
        <v>85</v>
      </c>
    </row>
    <row r="93" spans="1:32" ht="15.75">
      <c r="A93" s="231">
        <v>83</v>
      </c>
      <c r="B93" s="39" t="s">
        <v>74</v>
      </c>
      <c r="C93" s="232">
        <v>0</v>
      </c>
      <c r="D93" s="232">
        <v>0</v>
      </c>
      <c r="E93" s="232">
        <v>100</v>
      </c>
      <c r="F93" s="232">
        <v>0</v>
      </c>
      <c r="G93" s="232">
        <v>0</v>
      </c>
      <c r="H93" s="232">
        <v>100</v>
      </c>
      <c r="I93" s="232">
        <v>0</v>
      </c>
      <c r="J93" s="232">
        <v>100</v>
      </c>
      <c r="K93" s="232">
        <v>0</v>
      </c>
      <c r="L93" s="232">
        <v>0</v>
      </c>
      <c r="M93" s="232">
        <v>0</v>
      </c>
      <c r="N93" s="232">
        <v>100</v>
      </c>
      <c r="O93" s="232">
        <v>40</v>
      </c>
      <c r="P93" s="232">
        <v>60</v>
      </c>
      <c r="Q93" s="232">
        <v>0</v>
      </c>
      <c r="R93" s="232">
        <v>0</v>
      </c>
      <c r="S93" s="232">
        <v>100</v>
      </c>
      <c r="T93" s="232">
        <v>0</v>
      </c>
      <c r="U93" s="232">
        <v>70</v>
      </c>
      <c r="V93" s="232">
        <v>30</v>
      </c>
      <c r="W93" s="232">
        <v>0</v>
      </c>
      <c r="X93" s="232">
        <v>15</v>
      </c>
      <c r="Y93" s="232">
        <v>68</v>
      </c>
      <c r="Z93" s="232">
        <v>17</v>
      </c>
      <c r="AA93" s="232">
        <v>15</v>
      </c>
      <c r="AB93" s="232">
        <v>85</v>
      </c>
      <c r="AC93" s="232">
        <v>0</v>
      </c>
      <c r="AD93" s="232">
        <v>15</v>
      </c>
      <c r="AE93" s="232">
        <v>0</v>
      </c>
      <c r="AF93" s="232">
        <v>85</v>
      </c>
    </row>
    <row r="94" spans="1:32" ht="15.75">
      <c r="A94" s="231">
        <v>84</v>
      </c>
      <c r="B94" s="39" t="s">
        <v>73</v>
      </c>
      <c r="C94" s="232">
        <v>0</v>
      </c>
      <c r="D94" s="232">
        <v>0</v>
      </c>
      <c r="E94" s="232">
        <v>100</v>
      </c>
      <c r="F94" s="232">
        <v>0</v>
      </c>
      <c r="G94" s="232">
        <v>0</v>
      </c>
      <c r="H94" s="232">
        <v>100</v>
      </c>
      <c r="I94" s="232">
        <v>0</v>
      </c>
      <c r="J94" s="232">
        <v>100</v>
      </c>
      <c r="K94" s="232">
        <v>0</v>
      </c>
      <c r="L94" s="232">
        <v>0</v>
      </c>
      <c r="M94" s="232">
        <v>0</v>
      </c>
      <c r="N94" s="232">
        <v>100</v>
      </c>
      <c r="O94" s="232">
        <v>40</v>
      </c>
      <c r="P94" s="232">
        <v>60</v>
      </c>
      <c r="Q94" s="232">
        <v>0</v>
      </c>
      <c r="R94" s="232">
        <v>0</v>
      </c>
      <c r="S94" s="232">
        <v>100</v>
      </c>
      <c r="T94" s="232">
        <v>0</v>
      </c>
      <c r="U94" s="232">
        <v>70</v>
      </c>
      <c r="V94" s="232">
        <v>30</v>
      </c>
      <c r="W94" s="232">
        <v>0</v>
      </c>
      <c r="X94" s="232">
        <v>15</v>
      </c>
      <c r="Y94" s="232">
        <v>68</v>
      </c>
      <c r="Z94" s="232">
        <v>17</v>
      </c>
      <c r="AA94" s="232">
        <v>15</v>
      </c>
      <c r="AB94" s="232">
        <v>85</v>
      </c>
      <c r="AC94" s="232">
        <v>0</v>
      </c>
      <c r="AD94" s="232">
        <v>15</v>
      </c>
      <c r="AE94" s="232">
        <v>0</v>
      </c>
      <c r="AF94" s="232">
        <v>85</v>
      </c>
    </row>
    <row r="95" spans="1:32" ht="15.75">
      <c r="A95" s="231">
        <v>85</v>
      </c>
      <c r="B95" s="39" t="s">
        <v>77</v>
      </c>
      <c r="C95" s="232">
        <v>0</v>
      </c>
      <c r="D95" s="232">
        <v>0</v>
      </c>
      <c r="E95" s="232">
        <v>100</v>
      </c>
      <c r="F95" s="232">
        <v>0</v>
      </c>
      <c r="G95" s="232">
        <v>0</v>
      </c>
      <c r="H95" s="232">
        <v>100</v>
      </c>
      <c r="I95" s="232">
        <v>0</v>
      </c>
      <c r="J95" s="232">
        <v>100</v>
      </c>
      <c r="K95" s="232">
        <v>0</v>
      </c>
      <c r="L95" s="232">
        <v>0</v>
      </c>
      <c r="M95" s="232">
        <v>0</v>
      </c>
      <c r="N95" s="232">
        <v>100</v>
      </c>
      <c r="O95" s="232">
        <v>40</v>
      </c>
      <c r="P95" s="232">
        <v>60</v>
      </c>
      <c r="Q95" s="232">
        <v>0</v>
      </c>
      <c r="R95" s="232">
        <v>0</v>
      </c>
      <c r="S95" s="232">
        <v>100</v>
      </c>
      <c r="T95" s="232">
        <v>0</v>
      </c>
      <c r="U95" s="232">
        <v>70</v>
      </c>
      <c r="V95" s="232">
        <v>30</v>
      </c>
      <c r="W95" s="232">
        <v>0</v>
      </c>
      <c r="X95" s="232">
        <v>15</v>
      </c>
      <c r="Y95" s="232">
        <v>68</v>
      </c>
      <c r="Z95" s="232">
        <v>17</v>
      </c>
      <c r="AA95" s="232">
        <v>15</v>
      </c>
      <c r="AB95" s="232">
        <v>85</v>
      </c>
      <c r="AC95" s="232">
        <v>0</v>
      </c>
      <c r="AD95" s="232">
        <v>15</v>
      </c>
      <c r="AE95" s="232">
        <v>0</v>
      </c>
      <c r="AF95" s="232">
        <v>85</v>
      </c>
    </row>
    <row r="96" spans="1:32" ht="15.75">
      <c r="A96" s="231">
        <v>86</v>
      </c>
      <c r="B96" s="39" t="s">
        <v>78</v>
      </c>
      <c r="C96" s="232">
        <v>0</v>
      </c>
      <c r="D96" s="232">
        <v>0</v>
      </c>
      <c r="E96" s="232">
        <v>100</v>
      </c>
      <c r="F96" s="232">
        <v>0</v>
      </c>
      <c r="G96" s="232">
        <v>0</v>
      </c>
      <c r="H96" s="232">
        <v>100</v>
      </c>
      <c r="I96" s="232">
        <v>0</v>
      </c>
      <c r="J96" s="232">
        <v>100</v>
      </c>
      <c r="K96" s="232">
        <v>0</v>
      </c>
      <c r="L96" s="232">
        <v>0</v>
      </c>
      <c r="M96" s="232">
        <v>0</v>
      </c>
      <c r="N96" s="232">
        <v>100</v>
      </c>
      <c r="O96" s="232">
        <v>40</v>
      </c>
      <c r="P96" s="232">
        <v>60</v>
      </c>
      <c r="Q96" s="232">
        <v>0</v>
      </c>
      <c r="R96" s="232">
        <v>0</v>
      </c>
      <c r="S96" s="232">
        <v>100</v>
      </c>
      <c r="T96" s="232">
        <v>0</v>
      </c>
      <c r="U96" s="232">
        <v>70</v>
      </c>
      <c r="V96" s="232">
        <v>30</v>
      </c>
      <c r="W96" s="232">
        <v>0</v>
      </c>
      <c r="X96" s="232">
        <v>15</v>
      </c>
      <c r="Y96" s="232">
        <v>68</v>
      </c>
      <c r="Z96" s="232">
        <v>17</v>
      </c>
      <c r="AA96" s="232">
        <v>15</v>
      </c>
      <c r="AB96" s="232">
        <v>85</v>
      </c>
      <c r="AC96" s="232">
        <v>0</v>
      </c>
      <c r="AD96" s="232">
        <v>15</v>
      </c>
      <c r="AE96" s="232">
        <v>0</v>
      </c>
      <c r="AF96" s="232">
        <v>85</v>
      </c>
    </row>
    <row r="97" spans="1:32" ht="15.75">
      <c r="A97" s="231">
        <v>87</v>
      </c>
      <c r="B97" s="39" t="s">
        <v>81</v>
      </c>
      <c r="C97" s="232">
        <v>0</v>
      </c>
      <c r="D97" s="232">
        <v>0</v>
      </c>
      <c r="E97" s="232">
        <v>100</v>
      </c>
      <c r="F97" s="232">
        <v>0</v>
      </c>
      <c r="G97" s="232">
        <v>0</v>
      </c>
      <c r="H97" s="232">
        <v>100</v>
      </c>
      <c r="I97" s="232">
        <v>0</v>
      </c>
      <c r="J97" s="232">
        <v>100</v>
      </c>
      <c r="K97" s="232">
        <v>0</v>
      </c>
      <c r="L97" s="232">
        <v>0</v>
      </c>
      <c r="M97" s="232">
        <v>0</v>
      </c>
      <c r="N97" s="232">
        <v>100</v>
      </c>
      <c r="O97" s="232">
        <v>40</v>
      </c>
      <c r="P97" s="232">
        <v>60</v>
      </c>
      <c r="Q97" s="232">
        <v>0</v>
      </c>
      <c r="R97" s="232">
        <v>0</v>
      </c>
      <c r="S97" s="232">
        <v>100</v>
      </c>
      <c r="T97" s="232">
        <v>0</v>
      </c>
      <c r="U97" s="232">
        <v>70</v>
      </c>
      <c r="V97" s="232">
        <v>30</v>
      </c>
      <c r="W97" s="232">
        <v>0</v>
      </c>
      <c r="X97" s="232">
        <v>15</v>
      </c>
      <c r="Y97" s="232">
        <v>68</v>
      </c>
      <c r="Z97" s="232">
        <v>17</v>
      </c>
      <c r="AA97" s="232">
        <v>15</v>
      </c>
      <c r="AB97" s="232">
        <v>85</v>
      </c>
      <c r="AC97" s="232">
        <v>0</v>
      </c>
      <c r="AD97" s="232">
        <v>15</v>
      </c>
      <c r="AE97" s="232">
        <v>0</v>
      </c>
      <c r="AF97" s="232">
        <v>85</v>
      </c>
    </row>
    <row r="98" spans="1:32" ht="15.75">
      <c r="A98" s="231">
        <v>88</v>
      </c>
      <c r="B98" s="39" t="s">
        <v>80</v>
      </c>
      <c r="C98" s="232">
        <v>0</v>
      </c>
      <c r="D98" s="232">
        <v>0</v>
      </c>
      <c r="E98" s="232">
        <v>100</v>
      </c>
      <c r="F98" s="232">
        <v>0</v>
      </c>
      <c r="G98" s="232">
        <v>0</v>
      </c>
      <c r="H98" s="232">
        <v>100</v>
      </c>
      <c r="I98" s="232">
        <v>0</v>
      </c>
      <c r="J98" s="232">
        <v>100</v>
      </c>
      <c r="K98" s="232">
        <v>0</v>
      </c>
      <c r="L98" s="232">
        <v>0</v>
      </c>
      <c r="M98" s="232">
        <v>0</v>
      </c>
      <c r="N98" s="232">
        <v>100</v>
      </c>
      <c r="O98" s="232">
        <v>40</v>
      </c>
      <c r="P98" s="232">
        <v>60</v>
      </c>
      <c r="Q98" s="232">
        <v>0</v>
      </c>
      <c r="R98" s="232">
        <v>0</v>
      </c>
      <c r="S98" s="232">
        <v>100</v>
      </c>
      <c r="T98" s="232">
        <v>0</v>
      </c>
      <c r="U98" s="232">
        <v>70</v>
      </c>
      <c r="V98" s="232">
        <v>30</v>
      </c>
      <c r="W98" s="232">
        <v>0</v>
      </c>
      <c r="X98" s="232">
        <v>15</v>
      </c>
      <c r="Y98" s="232">
        <v>68</v>
      </c>
      <c r="Z98" s="232">
        <v>17</v>
      </c>
      <c r="AA98" s="232">
        <v>15</v>
      </c>
      <c r="AB98" s="232">
        <v>85</v>
      </c>
      <c r="AC98" s="232">
        <v>0</v>
      </c>
      <c r="AD98" s="232">
        <v>15</v>
      </c>
      <c r="AE98" s="232">
        <v>0</v>
      </c>
      <c r="AF98" s="232">
        <v>85</v>
      </c>
    </row>
    <row r="99" spans="1:32" ht="15.75">
      <c r="A99" s="231">
        <v>89</v>
      </c>
      <c r="B99" s="39" t="s">
        <v>79</v>
      </c>
      <c r="C99" s="232">
        <v>0</v>
      </c>
      <c r="D99" s="232">
        <v>0</v>
      </c>
      <c r="E99" s="232">
        <v>100</v>
      </c>
      <c r="F99" s="232">
        <v>0</v>
      </c>
      <c r="G99" s="232">
        <v>0</v>
      </c>
      <c r="H99" s="232">
        <v>100</v>
      </c>
      <c r="I99" s="232">
        <v>0</v>
      </c>
      <c r="J99" s="232">
        <v>100</v>
      </c>
      <c r="K99" s="232">
        <v>0</v>
      </c>
      <c r="L99" s="232">
        <v>0</v>
      </c>
      <c r="M99" s="232">
        <v>0</v>
      </c>
      <c r="N99" s="232">
        <v>100</v>
      </c>
      <c r="O99" s="232">
        <v>40</v>
      </c>
      <c r="P99" s="232">
        <v>60</v>
      </c>
      <c r="Q99" s="232">
        <v>0</v>
      </c>
      <c r="R99" s="232">
        <v>0</v>
      </c>
      <c r="S99" s="232">
        <v>100</v>
      </c>
      <c r="T99" s="232">
        <v>0</v>
      </c>
      <c r="U99" s="232">
        <v>70</v>
      </c>
      <c r="V99" s="232">
        <v>30</v>
      </c>
      <c r="W99" s="232">
        <v>0</v>
      </c>
      <c r="X99" s="232">
        <v>15</v>
      </c>
      <c r="Y99" s="232">
        <v>68</v>
      </c>
      <c r="Z99" s="232">
        <v>17</v>
      </c>
      <c r="AA99" s="232">
        <v>15</v>
      </c>
      <c r="AB99" s="232">
        <v>85</v>
      </c>
      <c r="AC99" s="232">
        <v>0</v>
      </c>
      <c r="AD99" s="232">
        <v>15</v>
      </c>
      <c r="AE99" s="232">
        <v>0</v>
      </c>
      <c r="AF99" s="232">
        <v>85</v>
      </c>
    </row>
    <row r="100" spans="1:32" s="390" customFormat="1" ht="15.75">
      <c r="A100" s="387">
        <v>90</v>
      </c>
      <c r="B100" s="388" t="s">
        <v>67</v>
      </c>
      <c r="C100" s="391">
        <v>0</v>
      </c>
      <c r="D100" s="391">
        <v>40</v>
      </c>
      <c r="E100" s="391">
        <v>60</v>
      </c>
      <c r="F100" s="391">
        <v>0</v>
      </c>
      <c r="G100" s="391">
        <v>40</v>
      </c>
      <c r="H100" s="391">
        <v>60</v>
      </c>
      <c r="I100" s="391">
        <v>0</v>
      </c>
      <c r="J100" s="391">
        <v>100</v>
      </c>
      <c r="K100" s="391">
        <v>0</v>
      </c>
      <c r="L100" s="391">
        <v>0</v>
      </c>
      <c r="M100" s="391">
        <v>40</v>
      </c>
      <c r="N100" s="391">
        <v>60</v>
      </c>
      <c r="O100" s="232">
        <v>40</v>
      </c>
      <c r="P100" s="232">
        <v>60</v>
      </c>
      <c r="Q100" s="232">
        <v>0</v>
      </c>
      <c r="R100" s="232">
        <v>0</v>
      </c>
      <c r="S100" s="232">
        <v>100</v>
      </c>
      <c r="T100" s="232">
        <v>0</v>
      </c>
      <c r="U100" s="391">
        <v>70</v>
      </c>
      <c r="V100" s="391">
        <v>30</v>
      </c>
      <c r="W100" s="391">
        <v>0</v>
      </c>
      <c r="X100" s="391">
        <v>15</v>
      </c>
      <c r="Y100" s="391">
        <v>68</v>
      </c>
      <c r="Z100" s="391">
        <v>17</v>
      </c>
      <c r="AA100" s="391">
        <v>15</v>
      </c>
      <c r="AB100" s="391">
        <v>85</v>
      </c>
      <c r="AC100" s="391">
        <v>0</v>
      </c>
      <c r="AD100" s="391">
        <v>15</v>
      </c>
      <c r="AE100" s="391">
        <v>0</v>
      </c>
      <c r="AF100" s="391">
        <v>85</v>
      </c>
    </row>
    <row r="101" spans="1:32" ht="15.75">
      <c r="A101" s="231">
        <v>91</v>
      </c>
      <c r="B101" s="39" t="s">
        <v>68</v>
      </c>
      <c r="C101" s="232">
        <v>0</v>
      </c>
      <c r="D101" s="232">
        <v>0</v>
      </c>
      <c r="E101" s="232">
        <v>100</v>
      </c>
      <c r="F101" s="232">
        <v>0</v>
      </c>
      <c r="G101" s="232">
        <v>0</v>
      </c>
      <c r="H101" s="232">
        <v>100</v>
      </c>
      <c r="I101" s="232">
        <v>0</v>
      </c>
      <c r="J101" s="232">
        <v>100</v>
      </c>
      <c r="K101" s="232">
        <v>0</v>
      </c>
      <c r="L101" s="232">
        <v>0</v>
      </c>
      <c r="M101" s="232">
        <v>0</v>
      </c>
      <c r="N101" s="232">
        <v>100</v>
      </c>
      <c r="O101" s="232">
        <v>40</v>
      </c>
      <c r="P101" s="232">
        <v>60</v>
      </c>
      <c r="Q101" s="232">
        <v>0</v>
      </c>
      <c r="R101" s="232">
        <v>0</v>
      </c>
      <c r="S101" s="232">
        <v>100</v>
      </c>
      <c r="T101" s="232">
        <v>0</v>
      </c>
      <c r="U101" s="232">
        <v>70</v>
      </c>
      <c r="V101" s="232">
        <v>30</v>
      </c>
      <c r="W101" s="232">
        <v>0</v>
      </c>
      <c r="X101" s="232">
        <v>15</v>
      </c>
      <c r="Y101" s="232">
        <v>68</v>
      </c>
      <c r="Z101" s="232">
        <v>17</v>
      </c>
      <c r="AA101" s="232">
        <v>15</v>
      </c>
      <c r="AB101" s="232">
        <v>85</v>
      </c>
      <c r="AC101" s="232">
        <v>0</v>
      </c>
      <c r="AD101" s="232">
        <v>15</v>
      </c>
      <c r="AE101" s="232">
        <v>0</v>
      </c>
      <c r="AF101" s="232">
        <v>85</v>
      </c>
    </row>
    <row r="102" spans="1:32" ht="15.75">
      <c r="A102" s="231">
        <v>92</v>
      </c>
      <c r="B102" s="39" t="s">
        <v>69</v>
      </c>
      <c r="C102" s="232">
        <v>0</v>
      </c>
      <c r="D102" s="232">
        <v>0</v>
      </c>
      <c r="E102" s="232">
        <v>100</v>
      </c>
      <c r="F102" s="232">
        <v>0</v>
      </c>
      <c r="G102" s="232">
        <v>0</v>
      </c>
      <c r="H102" s="232">
        <v>100</v>
      </c>
      <c r="I102" s="232">
        <v>0</v>
      </c>
      <c r="J102" s="232">
        <v>100</v>
      </c>
      <c r="K102" s="232">
        <v>0</v>
      </c>
      <c r="L102" s="232">
        <v>0</v>
      </c>
      <c r="M102" s="232">
        <v>0</v>
      </c>
      <c r="N102" s="232">
        <v>100</v>
      </c>
      <c r="O102" s="232">
        <v>40</v>
      </c>
      <c r="P102" s="232">
        <v>60</v>
      </c>
      <c r="Q102" s="232">
        <v>0</v>
      </c>
      <c r="R102" s="232">
        <v>0</v>
      </c>
      <c r="S102" s="232">
        <v>100</v>
      </c>
      <c r="T102" s="232">
        <v>0</v>
      </c>
      <c r="U102" s="232">
        <v>70</v>
      </c>
      <c r="V102" s="232">
        <v>30</v>
      </c>
      <c r="W102" s="232">
        <v>0</v>
      </c>
      <c r="X102" s="232">
        <v>15</v>
      </c>
      <c r="Y102" s="232">
        <v>68</v>
      </c>
      <c r="Z102" s="232">
        <v>17</v>
      </c>
      <c r="AA102" s="232">
        <v>15</v>
      </c>
      <c r="AB102" s="232">
        <v>85</v>
      </c>
      <c r="AC102" s="232">
        <v>0</v>
      </c>
      <c r="AD102" s="232">
        <v>15</v>
      </c>
      <c r="AE102" s="232">
        <v>0</v>
      </c>
      <c r="AF102" s="232">
        <v>85</v>
      </c>
    </row>
    <row r="103" spans="1:32" ht="15.75">
      <c r="A103" s="231">
        <v>93</v>
      </c>
      <c r="B103" s="39" t="s">
        <v>227</v>
      </c>
      <c r="C103" s="232">
        <v>0</v>
      </c>
      <c r="D103" s="232">
        <v>0</v>
      </c>
      <c r="E103" s="232">
        <v>100</v>
      </c>
      <c r="F103" s="232">
        <v>0</v>
      </c>
      <c r="G103" s="232">
        <v>0</v>
      </c>
      <c r="H103" s="232">
        <v>100</v>
      </c>
      <c r="I103" s="232">
        <v>0</v>
      </c>
      <c r="J103" s="232">
        <v>100</v>
      </c>
      <c r="K103" s="232">
        <v>0</v>
      </c>
      <c r="L103" s="232">
        <v>0</v>
      </c>
      <c r="M103" s="232">
        <v>0</v>
      </c>
      <c r="N103" s="232">
        <v>100</v>
      </c>
      <c r="O103" s="232">
        <v>40</v>
      </c>
      <c r="P103" s="232">
        <v>60</v>
      </c>
      <c r="Q103" s="232">
        <v>0</v>
      </c>
      <c r="R103" s="232">
        <v>0</v>
      </c>
      <c r="S103" s="232">
        <v>100</v>
      </c>
      <c r="T103" s="232">
        <v>0</v>
      </c>
      <c r="U103" s="232">
        <v>70</v>
      </c>
      <c r="V103" s="232">
        <v>30</v>
      </c>
      <c r="W103" s="232">
        <v>0</v>
      </c>
      <c r="X103" s="232">
        <v>15</v>
      </c>
      <c r="Y103" s="232">
        <v>68</v>
      </c>
      <c r="Z103" s="232">
        <v>17</v>
      </c>
      <c r="AA103" s="232">
        <v>15</v>
      </c>
      <c r="AB103" s="232">
        <v>85</v>
      </c>
      <c r="AC103" s="232">
        <v>0</v>
      </c>
      <c r="AD103" s="232">
        <v>15</v>
      </c>
      <c r="AE103" s="232">
        <v>0</v>
      </c>
      <c r="AF103" s="232">
        <v>85</v>
      </c>
    </row>
    <row r="104" spans="1:32" ht="15.75">
      <c r="A104" s="231">
        <v>94</v>
      </c>
      <c r="B104" s="39" t="s">
        <v>63</v>
      </c>
      <c r="C104" s="232">
        <v>0</v>
      </c>
      <c r="D104" s="232">
        <v>0</v>
      </c>
      <c r="E104" s="232">
        <v>100</v>
      </c>
      <c r="F104" s="232">
        <v>0</v>
      </c>
      <c r="G104" s="232">
        <v>0</v>
      </c>
      <c r="H104" s="232">
        <v>100</v>
      </c>
      <c r="I104" s="232">
        <v>0</v>
      </c>
      <c r="J104" s="232">
        <v>100</v>
      </c>
      <c r="K104" s="232">
        <v>0</v>
      </c>
      <c r="L104" s="232">
        <v>0</v>
      </c>
      <c r="M104" s="232">
        <v>0</v>
      </c>
      <c r="N104" s="232">
        <v>100</v>
      </c>
      <c r="O104" s="232">
        <v>40</v>
      </c>
      <c r="P104" s="232">
        <v>60</v>
      </c>
      <c r="Q104" s="232">
        <v>0</v>
      </c>
      <c r="R104" s="232">
        <v>0</v>
      </c>
      <c r="S104" s="232">
        <v>100</v>
      </c>
      <c r="T104" s="232">
        <v>0</v>
      </c>
      <c r="U104" s="232">
        <v>70</v>
      </c>
      <c r="V104" s="232">
        <v>30</v>
      </c>
      <c r="W104" s="232">
        <v>0</v>
      </c>
      <c r="X104" s="232">
        <v>15</v>
      </c>
      <c r="Y104" s="232">
        <v>68</v>
      </c>
      <c r="Z104" s="232">
        <v>17</v>
      </c>
      <c r="AA104" s="232">
        <v>15</v>
      </c>
      <c r="AB104" s="232">
        <v>85</v>
      </c>
      <c r="AC104" s="232">
        <v>0</v>
      </c>
      <c r="AD104" s="232">
        <v>15</v>
      </c>
      <c r="AE104" s="232">
        <v>0</v>
      </c>
      <c r="AF104" s="232">
        <v>85</v>
      </c>
    </row>
    <row r="105" spans="1:32" ht="15.75">
      <c r="A105" s="231">
        <v>95</v>
      </c>
      <c r="B105" s="39" t="s">
        <v>64</v>
      </c>
      <c r="C105" s="232">
        <v>0</v>
      </c>
      <c r="D105" s="232">
        <v>0</v>
      </c>
      <c r="E105" s="232">
        <v>100</v>
      </c>
      <c r="F105" s="232">
        <v>0</v>
      </c>
      <c r="G105" s="232">
        <v>0</v>
      </c>
      <c r="H105" s="232">
        <v>100</v>
      </c>
      <c r="I105" s="232">
        <v>0</v>
      </c>
      <c r="J105" s="232">
        <v>100</v>
      </c>
      <c r="K105" s="232">
        <v>0</v>
      </c>
      <c r="L105" s="232">
        <v>0</v>
      </c>
      <c r="M105" s="232">
        <v>0</v>
      </c>
      <c r="N105" s="232">
        <v>100</v>
      </c>
      <c r="O105" s="232">
        <v>40</v>
      </c>
      <c r="P105" s="232">
        <v>60</v>
      </c>
      <c r="Q105" s="232">
        <v>0</v>
      </c>
      <c r="R105" s="232">
        <v>0</v>
      </c>
      <c r="S105" s="232">
        <v>100</v>
      </c>
      <c r="T105" s="232">
        <v>0</v>
      </c>
      <c r="U105" s="232">
        <v>70</v>
      </c>
      <c r="V105" s="232">
        <v>30</v>
      </c>
      <c r="W105" s="232">
        <v>0</v>
      </c>
      <c r="X105" s="232">
        <v>15</v>
      </c>
      <c r="Y105" s="232">
        <v>68</v>
      </c>
      <c r="Z105" s="232">
        <v>17</v>
      </c>
      <c r="AA105" s="232">
        <v>15</v>
      </c>
      <c r="AB105" s="232">
        <v>85</v>
      </c>
      <c r="AC105" s="232">
        <v>0</v>
      </c>
      <c r="AD105" s="232">
        <v>15</v>
      </c>
      <c r="AE105" s="232">
        <v>0</v>
      </c>
      <c r="AF105" s="232">
        <v>85</v>
      </c>
    </row>
    <row r="106" spans="1:32" s="390" customFormat="1" ht="15.75">
      <c r="A106" s="387">
        <v>96</v>
      </c>
      <c r="B106" s="388" t="s">
        <v>65</v>
      </c>
      <c r="C106" s="391">
        <v>0</v>
      </c>
      <c r="D106" s="391">
        <v>50</v>
      </c>
      <c r="E106" s="391">
        <v>50</v>
      </c>
      <c r="F106" s="391">
        <v>0</v>
      </c>
      <c r="G106" s="391">
        <v>50</v>
      </c>
      <c r="H106" s="391">
        <v>50</v>
      </c>
      <c r="I106" s="391">
        <v>0</v>
      </c>
      <c r="J106" s="391">
        <v>100</v>
      </c>
      <c r="K106" s="391">
        <v>0</v>
      </c>
      <c r="L106" s="391">
        <v>0</v>
      </c>
      <c r="M106" s="391">
        <v>50</v>
      </c>
      <c r="N106" s="391">
        <v>50</v>
      </c>
      <c r="O106" s="232">
        <v>40</v>
      </c>
      <c r="P106" s="232">
        <v>60</v>
      </c>
      <c r="Q106" s="232">
        <v>0</v>
      </c>
      <c r="R106" s="232">
        <v>0</v>
      </c>
      <c r="S106" s="232">
        <v>100</v>
      </c>
      <c r="T106" s="232">
        <v>0</v>
      </c>
      <c r="U106" s="391">
        <v>70</v>
      </c>
      <c r="V106" s="391">
        <v>30</v>
      </c>
      <c r="W106" s="391">
        <v>0</v>
      </c>
      <c r="X106" s="391">
        <v>15</v>
      </c>
      <c r="Y106" s="391">
        <v>68</v>
      </c>
      <c r="Z106" s="391">
        <v>17</v>
      </c>
      <c r="AA106" s="391">
        <v>15</v>
      </c>
      <c r="AB106" s="391">
        <v>85</v>
      </c>
      <c r="AC106" s="391">
        <v>0</v>
      </c>
      <c r="AD106" s="391">
        <v>15</v>
      </c>
      <c r="AE106" s="391">
        <v>0</v>
      </c>
      <c r="AF106" s="391">
        <v>85</v>
      </c>
    </row>
    <row r="107" spans="1:32" ht="15.75">
      <c r="A107" s="231">
        <v>97</v>
      </c>
      <c r="B107" s="39" t="s">
        <v>66</v>
      </c>
      <c r="C107" s="232">
        <v>0</v>
      </c>
      <c r="D107" s="232">
        <v>0</v>
      </c>
      <c r="E107" s="232">
        <v>100</v>
      </c>
      <c r="F107" s="232">
        <v>0</v>
      </c>
      <c r="G107" s="232">
        <v>0</v>
      </c>
      <c r="H107" s="232">
        <v>100</v>
      </c>
      <c r="I107" s="232">
        <v>0</v>
      </c>
      <c r="J107" s="232">
        <v>100</v>
      </c>
      <c r="K107" s="232">
        <v>0</v>
      </c>
      <c r="L107" s="232">
        <v>0</v>
      </c>
      <c r="M107" s="232">
        <v>0</v>
      </c>
      <c r="N107" s="232">
        <v>100</v>
      </c>
      <c r="O107" s="232">
        <v>40</v>
      </c>
      <c r="P107" s="232">
        <v>60</v>
      </c>
      <c r="Q107" s="232">
        <v>0</v>
      </c>
      <c r="R107" s="232">
        <v>0</v>
      </c>
      <c r="S107" s="232">
        <v>100</v>
      </c>
      <c r="T107" s="232">
        <v>0</v>
      </c>
      <c r="U107" s="232">
        <v>70</v>
      </c>
      <c r="V107" s="232">
        <v>30</v>
      </c>
      <c r="W107" s="232">
        <v>0</v>
      </c>
      <c r="X107" s="232">
        <v>15</v>
      </c>
      <c r="Y107" s="232">
        <v>68</v>
      </c>
      <c r="Z107" s="232">
        <v>17</v>
      </c>
      <c r="AA107" s="232">
        <v>15</v>
      </c>
      <c r="AB107" s="232">
        <v>85</v>
      </c>
      <c r="AC107" s="232">
        <v>0</v>
      </c>
      <c r="AD107" s="232">
        <v>15</v>
      </c>
      <c r="AE107" s="232">
        <v>0</v>
      </c>
      <c r="AF107" s="232">
        <v>85</v>
      </c>
    </row>
    <row r="108" spans="1:32" ht="15.75">
      <c r="A108" s="231">
        <v>98</v>
      </c>
      <c r="B108" s="39" t="s">
        <v>83</v>
      </c>
      <c r="C108" s="232">
        <v>0</v>
      </c>
      <c r="D108" s="232">
        <v>0</v>
      </c>
      <c r="E108" s="232">
        <v>100</v>
      </c>
      <c r="F108" s="232">
        <v>0</v>
      </c>
      <c r="G108" s="232">
        <v>0</v>
      </c>
      <c r="H108" s="232">
        <v>100</v>
      </c>
      <c r="I108" s="232">
        <v>0</v>
      </c>
      <c r="J108" s="232">
        <v>100</v>
      </c>
      <c r="K108" s="232">
        <v>0</v>
      </c>
      <c r="L108" s="232">
        <v>0</v>
      </c>
      <c r="M108" s="232">
        <v>0</v>
      </c>
      <c r="N108" s="232">
        <v>100</v>
      </c>
      <c r="O108" s="232">
        <v>40</v>
      </c>
      <c r="P108" s="232">
        <v>60</v>
      </c>
      <c r="Q108" s="232">
        <v>0</v>
      </c>
      <c r="R108" s="232">
        <v>0</v>
      </c>
      <c r="S108" s="232">
        <v>100</v>
      </c>
      <c r="T108" s="232">
        <v>0</v>
      </c>
      <c r="U108" s="232">
        <v>70</v>
      </c>
      <c r="V108" s="232">
        <v>30</v>
      </c>
      <c r="W108" s="232">
        <v>0</v>
      </c>
      <c r="X108" s="232">
        <v>15</v>
      </c>
      <c r="Y108" s="232">
        <v>68</v>
      </c>
      <c r="Z108" s="232">
        <v>17</v>
      </c>
      <c r="AA108" s="232">
        <v>15</v>
      </c>
      <c r="AB108" s="232">
        <v>85</v>
      </c>
      <c r="AC108" s="232">
        <v>0</v>
      </c>
      <c r="AD108" s="232">
        <v>15</v>
      </c>
      <c r="AE108" s="232">
        <v>0</v>
      </c>
      <c r="AF108" s="232">
        <v>85</v>
      </c>
    </row>
    <row r="109" spans="1:32" ht="15.75">
      <c r="A109" s="231">
        <v>99</v>
      </c>
      <c r="B109" s="39" t="s">
        <v>82</v>
      </c>
      <c r="C109" s="232">
        <v>0</v>
      </c>
      <c r="D109" s="232">
        <v>0</v>
      </c>
      <c r="E109" s="232">
        <v>100</v>
      </c>
      <c r="F109" s="232">
        <v>0</v>
      </c>
      <c r="G109" s="232">
        <v>0</v>
      </c>
      <c r="H109" s="232">
        <v>100</v>
      </c>
      <c r="I109" s="232">
        <v>0</v>
      </c>
      <c r="J109" s="232">
        <v>100</v>
      </c>
      <c r="K109" s="232">
        <v>0</v>
      </c>
      <c r="L109" s="232">
        <v>0</v>
      </c>
      <c r="M109" s="232">
        <v>0</v>
      </c>
      <c r="N109" s="232">
        <v>100</v>
      </c>
      <c r="O109" s="232">
        <v>40</v>
      </c>
      <c r="P109" s="232">
        <v>60</v>
      </c>
      <c r="Q109" s="232">
        <v>0</v>
      </c>
      <c r="R109" s="232">
        <v>0</v>
      </c>
      <c r="S109" s="232">
        <v>100</v>
      </c>
      <c r="T109" s="232">
        <v>0</v>
      </c>
      <c r="U109" s="232">
        <v>70</v>
      </c>
      <c r="V109" s="232">
        <v>30</v>
      </c>
      <c r="W109" s="232">
        <v>0</v>
      </c>
      <c r="X109" s="232">
        <v>15</v>
      </c>
      <c r="Y109" s="232">
        <v>68</v>
      </c>
      <c r="Z109" s="232">
        <v>17</v>
      </c>
      <c r="AA109" s="232">
        <v>15</v>
      </c>
      <c r="AB109" s="232">
        <v>85</v>
      </c>
      <c r="AC109" s="232">
        <v>0</v>
      </c>
      <c r="AD109" s="232">
        <v>15</v>
      </c>
      <c r="AE109" s="232">
        <v>0</v>
      </c>
      <c r="AF109" s="232">
        <v>85</v>
      </c>
    </row>
    <row r="110" spans="1:32" ht="15.75">
      <c r="A110" s="231">
        <v>100</v>
      </c>
      <c r="B110" s="39" t="s">
        <v>86</v>
      </c>
      <c r="C110" s="232">
        <v>0</v>
      </c>
      <c r="D110" s="232">
        <v>0</v>
      </c>
      <c r="E110" s="232">
        <v>100</v>
      </c>
      <c r="F110" s="232">
        <v>0</v>
      </c>
      <c r="G110" s="232">
        <v>0</v>
      </c>
      <c r="H110" s="232">
        <v>100</v>
      </c>
      <c r="I110" s="232">
        <v>0</v>
      </c>
      <c r="J110" s="232">
        <v>100</v>
      </c>
      <c r="K110" s="232">
        <v>0</v>
      </c>
      <c r="L110" s="232">
        <v>0</v>
      </c>
      <c r="M110" s="232">
        <v>0</v>
      </c>
      <c r="N110" s="232">
        <v>100</v>
      </c>
      <c r="O110" s="232">
        <v>40</v>
      </c>
      <c r="P110" s="232">
        <v>60</v>
      </c>
      <c r="Q110" s="232">
        <v>0</v>
      </c>
      <c r="R110" s="232">
        <v>0</v>
      </c>
      <c r="S110" s="232">
        <v>100</v>
      </c>
      <c r="T110" s="232">
        <v>0</v>
      </c>
      <c r="U110" s="232">
        <v>70</v>
      </c>
      <c r="V110" s="232">
        <v>30</v>
      </c>
      <c r="W110" s="232">
        <v>0</v>
      </c>
      <c r="X110" s="232">
        <v>15</v>
      </c>
      <c r="Y110" s="232">
        <v>68</v>
      </c>
      <c r="Z110" s="232">
        <v>17</v>
      </c>
      <c r="AA110" s="232">
        <v>15</v>
      </c>
      <c r="AB110" s="232">
        <v>85</v>
      </c>
      <c r="AC110" s="232">
        <v>0</v>
      </c>
      <c r="AD110" s="232">
        <v>15</v>
      </c>
      <c r="AE110" s="232">
        <v>0</v>
      </c>
      <c r="AF110" s="232">
        <v>85</v>
      </c>
    </row>
    <row r="111" spans="1:32" ht="15.75">
      <c r="A111" s="231">
        <v>101</v>
      </c>
      <c r="B111" s="39" t="s">
        <v>84</v>
      </c>
      <c r="C111" s="232">
        <v>0</v>
      </c>
      <c r="D111" s="232">
        <v>0</v>
      </c>
      <c r="E111" s="232">
        <v>100</v>
      </c>
      <c r="F111" s="232">
        <v>0</v>
      </c>
      <c r="G111" s="232">
        <v>0</v>
      </c>
      <c r="H111" s="232">
        <v>100</v>
      </c>
      <c r="I111" s="232">
        <v>0</v>
      </c>
      <c r="J111" s="232">
        <v>100</v>
      </c>
      <c r="K111" s="232">
        <v>0</v>
      </c>
      <c r="L111" s="232">
        <v>0</v>
      </c>
      <c r="M111" s="232">
        <v>0</v>
      </c>
      <c r="N111" s="232">
        <v>100</v>
      </c>
      <c r="O111" s="232">
        <v>40</v>
      </c>
      <c r="P111" s="232">
        <v>60</v>
      </c>
      <c r="Q111" s="232">
        <v>0</v>
      </c>
      <c r="R111" s="232">
        <v>0</v>
      </c>
      <c r="S111" s="232">
        <v>100</v>
      </c>
      <c r="T111" s="232">
        <v>0</v>
      </c>
      <c r="U111" s="232">
        <v>70</v>
      </c>
      <c r="V111" s="232">
        <v>30</v>
      </c>
      <c r="W111" s="232">
        <v>0</v>
      </c>
      <c r="X111" s="232">
        <v>15</v>
      </c>
      <c r="Y111" s="232">
        <v>68</v>
      </c>
      <c r="Z111" s="232">
        <v>17</v>
      </c>
      <c r="AA111" s="232">
        <v>15</v>
      </c>
      <c r="AB111" s="232">
        <v>85</v>
      </c>
      <c r="AC111" s="232">
        <v>0</v>
      </c>
      <c r="AD111" s="232">
        <v>15</v>
      </c>
      <c r="AE111" s="232">
        <v>0</v>
      </c>
      <c r="AF111" s="232">
        <v>85</v>
      </c>
    </row>
    <row r="112" spans="1:32" ht="15.75">
      <c r="A112" s="233">
        <v>102</v>
      </c>
      <c r="B112" s="43" t="s">
        <v>85</v>
      </c>
      <c r="C112" s="234">
        <v>0</v>
      </c>
      <c r="D112" s="235">
        <v>0</v>
      </c>
      <c r="E112" s="235">
        <v>100</v>
      </c>
      <c r="F112" s="235">
        <v>0</v>
      </c>
      <c r="G112" s="235">
        <v>0</v>
      </c>
      <c r="H112" s="235">
        <v>100</v>
      </c>
      <c r="I112" s="235">
        <v>0</v>
      </c>
      <c r="J112" s="235">
        <v>100</v>
      </c>
      <c r="K112" s="235">
        <v>0</v>
      </c>
      <c r="L112" s="235">
        <v>0</v>
      </c>
      <c r="M112" s="235">
        <v>0</v>
      </c>
      <c r="N112" s="235">
        <v>100</v>
      </c>
      <c r="O112" s="235">
        <v>40</v>
      </c>
      <c r="P112" s="235">
        <v>60</v>
      </c>
      <c r="Q112" s="235">
        <v>0</v>
      </c>
      <c r="R112" s="235">
        <v>0</v>
      </c>
      <c r="S112" s="235">
        <v>100</v>
      </c>
      <c r="T112" s="235">
        <v>0</v>
      </c>
      <c r="U112" s="235">
        <v>70</v>
      </c>
      <c r="V112" s="235">
        <v>30</v>
      </c>
      <c r="W112" s="235">
        <v>0</v>
      </c>
      <c r="X112" s="235">
        <v>15</v>
      </c>
      <c r="Y112" s="235">
        <v>68</v>
      </c>
      <c r="Z112" s="235">
        <v>17</v>
      </c>
      <c r="AA112" s="235">
        <v>15</v>
      </c>
      <c r="AB112" s="235">
        <v>85</v>
      </c>
      <c r="AC112" s="235">
        <v>0</v>
      </c>
      <c r="AD112" s="235">
        <v>15</v>
      </c>
      <c r="AE112" s="235">
        <v>0</v>
      </c>
      <c r="AF112" s="235">
        <v>85</v>
      </c>
    </row>
    <row r="114" spans="1:32" ht="65.25" customHeight="1">
      <c r="A114" s="554" t="s">
        <v>2008</v>
      </c>
      <c r="B114" s="555"/>
      <c r="C114" s="555"/>
      <c r="D114" s="555"/>
      <c r="E114" s="555"/>
      <c r="F114" s="555"/>
      <c r="G114" s="555"/>
      <c r="H114" s="555"/>
      <c r="I114" s="555"/>
      <c r="J114" s="555"/>
      <c r="K114" s="555"/>
      <c r="L114" s="555"/>
      <c r="M114" s="555"/>
      <c r="N114" s="555"/>
      <c r="O114" s="555"/>
      <c r="P114" s="555"/>
      <c r="Q114" s="555"/>
      <c r="R114" s="555"/>
      <c r="S114" s="555"/>
      <c r="T114" s="555"/>
      <c r="U114" s="555"/>
      <c r="V114" s="555"/>
      <c r="W114" s="555"/>
      <c r="X114" s="555"/>
      <c r="Y114" s="555"/>
      <c r="Z114" s="555"/>
      <c r="AA114" s="555"/>
      <c r="AB114" s="555"/>
      <c r="AC114" s="555"/>
      <c r="AD114" s="555"/>
      <c r="AE114" s="555"/>
      <c r="AF114" s="555"/>
    </row>
  </sheetData>
  <autoFilter ref="A10:AF112" xr:uid="{9800186A-E70A-484C-9CA9-B56EE2AF7D15}"/>
  <mergeCells count="21">
    <mergeCell ref="A1:AF1"/>
    <mergeCell ref="A2:AF2"/>
    <mergeCell ref="A3:AF3"/>
    <mergeCell ref="A4:AF4"/>
    <mergeCell ref="A5:AF5"/>
    <mergeCell ref="A114:AF114"/>
    <mergeCell ref="X9:Z9"/>
    <mergeCell ref="AA9:AC9"/>
    <mergeCell ref="X8:AC8"/>
    <mergeCell ref="AD8:AF9"/>
    <mergeCell ref="C7:E9"/>
    <mergeCell ref="F7:H9"/>
    <mergeCell ref="I7:K9"/>
    <mergeCell ref="L7:N9"/>
    <mergeCell ref="U7:W9"/>
    <mergeCell ref="X7:AF7"/>
    <mergeCell ref="A7:A10"/>
    <mergeCell ref="B7:B10"/>
    <mergeCell ref="O8:Q9"/>
    <mergeCell ref="R8:T9"/>
    <mergeCell ref="O7:T7"/>
  </mergeCells>
  <pageMargins left="0.47244094488188981" right="0.47244094488188981" top="0.74803149606299213" bottom="0.59055118110236227" header="0.31496062992125984" footer="0.31496062992125984"/>
  <pageSetup paperSize="9" scale="44" fitToHeight="0" orientation="landscape" verticalDpi="0"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F k 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l J p M q K w A A A D 3 A A A A E g A A A E N v b m Z p Z y 9 Q Y W N r Y W d l L n h t b H q / e 7 + N f U V u j k J Z a l F x Z n 6 e r Z K h n o G S Q n F J Y l 5 K Y k 5 + X q q t U l 6 + k r 0 d L 5 d N Q G J y d m J 6 q g J Q d V 6 x V U V x i q 1 S R k l J g Z W + f n l 5 u V 6 5 s V 5 + U b q + k Y G B o X 6 E r 0 9 w c k Z q b q I S X H E m Y c W 6 m X k g a 5 N T l e x s w i C u s T P S M z S x 0 D M y A D r K R h 8 m a O O b m Y d Q Y A S U A 8 k i C d o 4 l + a U l B a l 2 p V l 6 o b 5 2 e j D u D b 6 U D / Y A Q A A A P / / A w B Q S w M E F A A C A A g A A A A h A L d E b G F p A w A A d Q o A A B M A A A B G b 3 J t d W x h c y 9 T Z W N 0 a W 9 u M S 5 t r F b P a 9 N Q H L 8 X 9 j 9 8 i Z c O 2 o k o H j Z 2 2 F q d o z N 2 N N u E s U O a x S a 0 f a n J y 2 g p O 4 g H Q S / r w c M Y Y u v Y Y U p x 4 k B o D h 5 S + n / k P / H 7 X t K t 6 9 6 r i v a S 5 P v j 8 3 n f n 3 2 e a V D b I V C K n / e W U i n P 0 l 1 z H z S 9 X D P v w z L U T D q X A v y V H N 8 1 T J Q 8 a h p m b S H n u 6 5 J 6 I 7 j V s u O U 0 3 P t 3 d V v W 4 u K 7 G n s n e 4 m 3 M I R Z O 9 T A x w R 8 l Z O q k w 8 F b D V B C J m y 5 o r k 6 8 F 4 5 b z z k 1 v 0 6 Y 0 k v H b J l 2 W y l p m p I B i l L Q S e s w A 2 1 F y 5 X G I m o 2 K Z f l R l 3 Y 3 F p R Q X u y d X d 4 N O q q s B 0 F b 2 / Z r W l r W l b b Q f k 6 o Q 8 f L D C 6 G F T N q 2 K F l l + V e A j F n C F f l D B w B T 8 S 8 e t l 0 7 2 m E L s I x Z z i c X 5 d w i H W M A 6 J j 1 j O W d T N v I Q l 1 g h D k a h k P h t R 8 A Y a V t g H 6 o 4 u o u D E g H I 0 6 I G A 2 P K j w U / w o q A P + 1 F w R i o w 7 E S D M w o k v M Q P U r F s B G v 8 j W f D s v / U m 1 o + E C s a 9 B t g h D 1 8 D T 8 R q T G G c O r A A Y u t H l 7 a S W w f S O W 2 R x a 0 4 d E i o C P Q K P g C V t j F 4 1 j h d 3 1 M V 8 X H u Z 9 d 3 X 6 q C d y l 3 h 6 e g U D T 5 4 F S 1 2 F B x h m W Q B W x C h m o j Q s i O u r q 2 i J M m c G + A 8 a o B y 9 9 n b C s d M c s y O k j 5 + h i 1 M M H p i 9 b 3 C j + M y g W L n i n o 9 H v c V l m G K 6 8 G h y t Y z P V i Y 1 5 1 l F n h T 0 D X 5 2 Q o f M c / i / 8 q 7 x g P U 9 t M S o v J D b i K 8 I i C z 8 n j Z q B e j T 4 Q c c Q 4 8 8 y W r 4 m o n F D m C q P h F S w T 8 H D V 0 s w U 5 A F s e l k 7 b I F t S S K f y V e p x I 1 7 m I 2 C U U M t k f l Z h L + q T K L n S e S Z W C W G t g u L f 4 l q 6 S I P z d u M 2 2 y X T l e t q A V S j N 9 p r t x l t v E a S c 3 U R X F 2 B / f j O t q C h y N K H j P J v z c g A O c B h y U U 2 w o t m z 6 C K f 7 r F s w 3 R J W v h k c V g h + 4 m O k b T J A P E c H 0 l j r V t J x + I 0 6 x j D s s H W I M p a + + d m 5 t 5 y k W Z l j G e 3 j k W V H C o 4 N x v I R E P q r f 2 O U x Z i W o 8 f R Z X D N X s o L J 8 l m P C 5 / k Y Z 4 P d 7 Y t N K t n h g n + / i 5 W p B a 3 t z c Q k u 2 g 8 U a / t 8 r Q + f r c W J T 3 j Y 8 n L + 6 d G 2 R h n 3 g U L x 2 x f c r 7 / r m l a i e U c t 0 E 2 V 6 6 p Y 2 6 2 q F x 1 F W K H X t s k + Z p b K t 1 3 x T m Z 9 L 2 U T O v v Q L A A D / / w M A U E s B A i 0 A F A A G A A g A A A A h A C r d q k D S A A A A N w E A A B M A A A A A A A A A A A A A A A A A A A A A A F t D b 2 5 0 Z W 5 0 X 1 R 5 c G V z X S 5 4 b W x Q S w E C L Q A U A A I A C A A A A C E A l J p M q K w A A A D 3 A A A A E g A A A A A A A A A A A A A A A A A L A w A A Q 2 9 u Z m l n L 1 B h Y 2 t h Z 2 U u e G 1 s U E s B A i 0 A F A A C A A g A A A A h A L d E b G F p A w A A d Q o A A B M A A A A A A A A A A A A A A A A A 5 w M A A E Z v c m 1 1 b G F z L 1 N l Y 3 R p b 2 4 x L m 1 Q S w U G A A A A A A M A A w D C A A A A g Q c 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h o K A A A A A A A A + A k 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U Y W J s Z T M 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E y L T A z V D E 1 O j E 3 O j A x L j I 1 M T k w N z J a I i 8 + P E V u d H J 5 I F R 5 c G U 9 I k Z p b G x D b 2 x 1 b W 5 U e X B l c y I g V m F s d W U 9 I n N C Z 1 l B I i 8 + P E V u d H J 5 I F R 5 c G U 9 I k Z p b G x D b 2 x 1 b W 5 O Y W 1 l c y I g V m F s d W U 9 I n N b J n F 1 b 3 Q 7 Q 8 a g I F F V Q U 4 g V E h V L 8 S Q x q B O I F b h u 4 o m c X V v d D s s J n F 1 b 3 Q 7 Q X R 0 c m l i d X R l J n F 1 b 3 Q 7 L C Z x d W 9 0 O 1 Z h b H V l 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k Y j Y 2 Y 2 N l Z S 1 i N G U z L T Q 3 O W Q t O D Z k Z S 0 z Z j R k O T Q y N m M 0 O G Y i L z 4 8 R W 5 0 c n k g V H l w Z T 0 i U m V s Y X R p b 2 5 z a G l w S W 5 m b 0 N v b n R h a W 5 l c i I g V m F s d W U 9 I n N 7 J n F 1 b 3 Q 7 Y 2 9 s d W 1 u Q 2 9 1 b n Q m c X V v d D s 6 M y w m c X V v d D t r Z X l D b 2 x 1 b W 5 O Y W 1 l c y Z x d W 9 0 O z p b X S w m c X V v d D t x d W V y e V J l b G F 0 a W 9 u c 2 h p c H M m c X V v d D s 6 W 1 0 s J n F 1 b 3 Q 7 Y 2 9 s d W 1 u S W R l b n R p d G l l c y Z x d W 9 0 O z p b J n F 1 b 3 Q 7 U 2 V j d G l v b j E v V G F i b G U z L 0 F 1 d G 9 S Z W 1 v d m V k Q 2 9 s d W 1 u c z E u e 0 P G o C B R V U F O I F R I V S / E k M a g T i B W 4 b u K L D B 9 J n F 1 b 3 Q 7 L C Z x d W 9 0 O 1 N l Y 3 R p b 2 4 x L 1 R h Y m x l M y 9 B d X R v U m V t b 3 Z l Z E N v b H V t b n M x L n t B d H R y a W J 1 d G U s M X 0 m c X V v d D s s J n F 1 b 3 Q 7 U 2 V j d G l v b j E v V G F i b G U z L 0 F 1 d G 9 S Z W 1 v d m V k Q 2 9 s d W 1 u c z E u e 1 Z h b H V l L D J 9 J n F 1 b 3 Q 7 X S w m c X V v d D t D b 2 x 1 b W 5 D b 3 V u d C Z x d W 9 0 O z o z L C Z x d W 9 0 O 0 t l e U N v b H V t b k 5 h b W V z J n F 1 b 3 Q 7 O l t d L C Z x d W 9 0 O 0 N v b H V t b k l k Z W 5 0 a X R p Z X M m c X V v d D s 6 W y Z x d W 9 0 O 1 N l Y 3 R p b 2 4 x L 1 R h Y m x l M y 9 B d X R v U m V t b 3 Z l Z E N v b H V t b n M x L n t D x q A g U V V B T i B U S F U v x J D G o E 4 g V u G 7 i i w w f S Z x d W 9 0 O y w m c X V v d D t T Z W N 0 a W 9 u M S 9 U Y W J s Z T M v Q X V 0 b 1 J l b W 9 2 Z W R D b 2 x 1 b W 5 z M S 5 7 Q X R 0 c m l i d X R l L D F 9 J n F 1 b 3 Q 7 L C Z x d W 9 0 O 1 N l Y 3 R p b 2 4 x L 1 R h Y m x l M y 9 B d X R v U m V t b 3 Z l Z E N v b H V t b n M x L n t W Y W x 1 Z S w y 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b G U z L 1 N v d X J j Z T w v S X R l b V B h d G g + P C 9 J d G V t T G 9 j Y X R p b 2 4 + P F N 0 Y W J s Z U V u d H J p Z X M v P j w v S X R l b T 4 8 S X R l b T 4 8 S X R l b U x v Y 2 F 0 a W 9 u P j x J d G V t V H l w Z T 5 G b 3 J t d W x h P C 9 J d G V t V H l w Z T 4 8 S X R l b V B h d G g + U 2 V j d G l v b j E v V G F i b G U z L 0 N o Y W 5 n Z W Q l M j B U e X B l P C 9 J d G V t U G F 0 a D 4 8 L 0 l 0 Z W 1 M b 2 N h d G l v b j 4 8 U 3 R h Y m x l R W 5 0 c m l l c y 8 + P C 9 J d G V t P j x J d G V t P j x J d G V t T G 9 j Y X R p b 2 4 + P E l 0 Z W 1 U e X B l P k Z v c m 1 1 b G E 8 L 0 l 0 Z W 1 U e X B l P j x J d G V t U G F 0 a D 5 T Z W N 0 a W 9 u M S 9 U Y W J s Z T M v V W 5 w a X Z v d G V k J T I w Q 2 9 s d W 1 u c z 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A m A Q A A A Q A A A N C M n d 8 B F d E R j H o A w E / C l + s B A A A A 0 D x i 5 H 9 U Q U 6 r i P v 3 g Z u t / Q A A A A A C A A A A A A A Q Z g A A A A E A A C A A A A A H + J 6 1 o A Z o b t C V 7 d h f u L O E H E V / h m 5 K G Z A g B F c E W I / r Y w A A A A A O g A A A A A I A A C A A A A D 4 C A h + T b 1 i O V t 5 2 T m M P 2 2 b U h z z A d L A V Z a Q v x Y o S X 9 2 b V A A A A B 4 k B p o O V Q Z A N j + k l c 8 u W Y 2 i W s q D G B 8 T D 4 x e i k 4 + 6 n b h n T P M a D D o g j W I Q i 8 G Z c j z 2 K X K 9 Q J a Z h + L V P H w Q L s b P s 2 4 y + y c 9 w a M b 7 p C c q b u F 4 1 1 0 A A A A A e / u u d 7 / W B Q P 3 P B J F x E 2 Z Q 1 J A 5 c E 0 C R M m t v g V 2 x v B L v j 6 F x + I E b H S U p c a 0 1 A r p P 8 e 0 Y j G p 8 d / K G c H g d T 6 r 6 Q q b < / D a t a M a s h u p > 
</file>

<file path=customXml/itemProps1.xml><?xml version="1.0" encoding="utf-8"?>
<ds:datastoreItem xmlns:ds="http://schemas.openxmlformats.org/officeDocument/2006/customXml" ds:itemID="{9D471823-1CC0-489E-8B90-3026F982AA0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46</vt:lpstr>
      <vt:lpstr>47</vt:lpstr>
      <vt:lpstr>48</vt:lpstr>
      <vt:lpstr>49</vt:lpstr>
      <vt:lpstr>50</vt:lpstr>
      <vt:lpstr>51</vt:lpstr>
      <vt:lpstr>52</vt:lpstr>
      <vt:lpstr>53</vt:lpstr>
      <vt:lpstr>54</vt:lpstr>
      <vt:lpstr>55</vt:lpstr>
      <vt:lpstr>56</vt:lpstr>
      <vt:lpstr>57</vt:lpstr>
      <vt:lpstr>58</vt:lpstr>
      <vt:lpstr>'51'!Print_Titles</vt:lpstr>
      <vt:lpstr>'53'!Print_Titles</vt:lpstr>
      <vt:lpstr>'54'!Print_Titles</vt:lpstr>
      <vt:lpstr>'55'!Print_Titles</vt:lpstr>
      <vt:lpstr>'56'!Print_Titles</vt:lpstr>
      <vt:lpstr>'58'!Print_Titles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 Admin</dc:creator>
  <cp:lastModifiedBy>Ngan Sach</cp:lastModifiedBy>
  <cp:lastPrinted>2026-01-07T10:03:13Z</cp:lastPrinted>
  <dcterms:created xsi:type="dcterms:W3CDTF">2025-11-14T16:23:11Z</dcterms:created>
  <dcterms:modified xsi:type="dcterms:W3CDTF">2026-01-08T00:54:54Z</dcterms:modified>
</cp:coreProperties>
</file>